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那須トレーニングファーム\Documents\大会関連\北関東HS\"/>
    </mc:Choice>
  </mc:AlternateContent>
  <xr:revisionPtr revIDLastSave="0" documentId="13_ncr:1_{D8A07953-0367-4E57-AAE8-A9DC7FCFF1A3}" xr6:coauthVersionLast="47" xr6:coauthVersionMax="47" xr10:uidLastSave="{00000000-0000-0000-0000-000000000000}"/>
  <bookViews>
    <workbookView xWindow="3135" yWindow="345" windowWidth="25365" windowHeight="12975" tabRatio="839" firstSheet="1" activeTab="1" xr2:uid="{00000000-000D-0000-FFFF-FFFF00000000}"/>
  </bookViews>
  <sheets>
    <sheet name="基本情報（メール申込用）" sheetId="22" state="hidden" r:id="rId1"/>
    <sheet name="団体情報・合計（メール申込用）" sheetId="21" r:id="rId2"/>
    <sheet name="①参加選手登録表 " sheetId="16" r:id="rId3"/>
    <sheet name="②参加馬登録表" sheetId="15" r:id="rId4"/>
    <sheet name="③エントリー表" sheetId="20" r:id="rId5"/>
    <sheet name="④参加人馬登録表（印刷用）" sheetId="42" state="hidden" r:id="rId6"/>
    <sheet name="エントリー表（印刷用_横)①" sheetId="45" state="hidden" r:id="rId7"/>
    <sheet name="団体情報・合計（印刷用_横）" sheetId="48" state="hidden" r:id="rId8"/>
    <sheet name="エントリー表（印刷用_横)②" sheetId="46" state="hidden" r:id="rId9"/>
    <sheet name="エントリー表（印刷用_横)③" sheetId="47" state="hidden" r:id="rId10"/>
  </sheets>
  <definedNames>
    <definedName name="_Fill" localSheetId="5" hidden="1">#REF!</definedName>
    <definedName name="_Fill" localSheetId="6" hidden="1">#REF!</definedName>
    <definedName name="_Fill" localSheetId="8" hidden="1">#REF!</definedName>
    <definedName name="_Fill" localSheetId="9" hidden="1">#REF!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_xlnm.Print_Area" localSheetId="2">'①参加選手登録表 '!$B$3:$G$54</definedName>
    <definedName name="_xlnm.Print_Area" localSheetId="3">②参加馬登録表!$A$3:$O$55</definedName>
    <definedName name="_xlnm.Print_Area" localSheetId="4">③エントリー表!$A$1:$J$154</definedName>
    <definedName name="_xlnm.Print_Area" localSheetId="5">'④参加人馬登録表（印刷用）'!$A$1:$M$21</definedName>
    <definedName name="_xlnm.Print_Area" localSheetId="1">'団体情報・合計（メール申込用）'!$A$1:$E$38</definedName>
    <definedName name="_xlnm.Print_Area" localSheetId="7">'団体情報・合計（印刷用_横）'!$A$1:$R$34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48" l="1"/>
  <c r="D25" i="48" s="1"/>
  <c r="J25" i="48"/>
  <c r="D26" i="48"/>
  <c r="K26" i="48"/>
  <c r="A1" i="45"/>
  <c r="J1" i="42"/>
  <c r="C35" i="16"/>
  <c r="D35" i="16"/>
  <c r="G35" i="16"/>
  <c r="H35" i="16"/>
  <c r="C36" i="16"/>
  <c r="D36" i="16"/>
  <c r="G36" i="16"/>
  <c r="H36" i="16"/>
  <c r="C37" i="16"/>
  <c r="D37" i="16"/>
  <c r="G37" i="16"/>
  <c r="H37" i="16"/>
  <c r="C38" i="16"/>
  <c r="D38" i="16"/>
  <c r="G38" i="16"/>
  <c r="H38" i="16"/>
  <c r="C39" i="16"/>
  <c r="D39" i="16"/>
  <c r="G39" i="16"/>
  <c r="H39" i="16"/>
  <c r="C40" i="16"/>
  <c r="D40" i="16"/>
  <c r="G40" i="16"/>
  <c r="H40" i="16"/>
  <c r="C41" i="16"/>
  <c r="D41" i="16"/>
  <c r="G41" i="16"/>
  <c r="H41" i="16"/>
  <c r="C42" i="16"/>
  <c r="D42" i="16"/>
  <c r="G42" i="16"/>
  <c r="H42" i="16"/>
  <c r="C43" i="16"/>
  <c r="D43" i="16"/>
  <c r="G43" i="16"/>
  <c r="H43" i="16"/>
  <c r="C44" i="16"/>
  <c r="D44" i="16"/>
  <c r="G44" i="16"/>
  <c r="H44" i="16"/>
  <c r="C45" i="16"/>
  <c r="D45" i="16"/>
  <c r="G45" i="16"/>
  <c r="H45" i="16"/>
  <c r="C46" i="16"/>
  <c r="D46" i="16"/>
  <c r="G46" i="16"/>
  <c r="H46" i="16"/>
  <c r="C47" i="16"/>
  <c r="D47" i="16"/>
  <c r="G47" i="16"/>
  <c r="H47" i="16"/>
  <c r="C48" i="16"/>
  <c r="D48" i="16"/>
  <c r="G48" i="16"/>
  <c r="H48" i="16"/>
  <c r="C49" i="16"/>
  <c r="D49" i="16"/>
  <c r="G49" i="16"/>
  <c r="H49" i="16"/>
  <c r="C50" i="16"/>
  <c r="D50" i="16"/>
  <c r="G50" i="16"/>
  <c r="H50" i="16"/>
  <c r="C51" i="16"/>
  <c r="D51" i="16"/>
  <c r="G51" i="16"/>
  <c r="H51" i="16"/>
  <c r="C52" i="16"/>
  <c r="D52" i="16"/>
  <c r="G52" i="16"/>
  <c r="H52" i="16"/>
  <c r="C53" i="16"/>
  <c r="D53" i="16"/>
  <c r="G53" i="16"/>
  <c r="H53" i="16"/>
  <c r="C54" i="16"/>
  <c r="D54" i="16"/>
  <c r="G54" i="16"/>
  <c r="H54" i="16"/>
  <c r="C6" i="16"/>
  <c r="J7" i="42" s="1"/>
  <c r="D6" i="16"/>
  <c r="K7" i="42" s="1"/>
  <c r="D7" i="16"/>
  <c r="C8" i="16"/>
  <c r="D8" i="16"/>
  <c r="C9" i="16"/>
  <c r="J10" i="42" s="1"/>
  <c r="D9" i="16"/>
  <c r="C10" i="16"/>
  <c r="J11" i="42" s="1"/>
  <c r="D10" i="16"/>
  <c r="C11" i="16"/>
  <c r="J12" i="42" s="1"/>
  <c r="D11" i="16"/>
  <c r="C12" i="16"/>
  <c r="D12" i="16"/>
  <c r="C13" i="16"/>
  <c r="D13" i="16"/>
  <c r="C14" i="16"/>
  <c r="D14" i="16"/>
  <c r="K15" i="42" s="1"/>
  <c r="C15" i="16"/>
  <c r="D15" i="16"/>
  <c r="C16" i="16"/>
  <c r="J17" i="42" s="1"/>
  <c r="D16" i="16"/>
  <c r="C17" i="16"/>
  <c r="D17" i="16"/>
  <c r="C18" i="16"/>
  <c r="D18" i="16"/>
  <c r="C19" i="16"/>
  <c r="D19" i="16"/>
  <c r="C20" i="16"/>
  <c r="D20" i="16"/>
  <c r="K27" i="42" s="1"/>
  <c r="C21" i="16"/>
  <c r="D21" i="16"/>
  <c r="C22" i="16"/>
  <c r="D22" i="16"/>
  <c r="C23" i="16"/>
  <c r="D23" i="16"/>
  <c r="C24" i="16"/>
  <c r="D24" i="16"/>
  <c r="C25" i="16"/>
  <c r="D25" i="16"/>
  <c r="C26" i="16"/>
  <c r="D26" i="16"/>
  <c r="C27" i="16"/>
  <c r="D27" i="16"/>
  <c r="C28" i="16"/>
  <c r="D28" i="16"/>
  <c r="C29" i="16"/>
  <c r="J36" i="42" s="1"/>
  <c r="D29" i="16"/>
  <c r="C30" i="16"/>
  <c r="D30" i="16"/>
  <c r="C31" i="16"/>
  <c r="J38" i="42" s="1"/>
  <c r="D31" i="16"/>
  <c r="C32" i="16"/>
  <c r="D32" i="16"/>
  <c r="C33" i="16"/>
  <c r="D33" i="16"/>
  <c r="C34" i="16"/>
  <c r="D34" i="16"/>
  <c r="J6" i="42"/>
  <c r="B27" i="42"/>
  <c r="B41" i="42"/>
  <c r="B40" i="42"/>
  <c r="B39" i="42"/>
  <c r="B38" i="42"/>
  <c r="B37" i="42"/>
  <c r="B36" i="42"/>
  <c r="B35" i="42"/>
  <c r="B34" i="42"/>
  <c r="B33" i="42"/>
  <c r="B32" i="42"/>
  <c r="B31" i="42"/>
  <c r="B30" i="42"/>
  <c r="B29" i="42"/>
  <c r="B28" i="42"/>
  <c r="J8" i="42"/>
  <c r="J9" i="42"/>
  <c r="D23" i="21"/>
  <c r="D22" i="21"/>
  <c r="D21" i="21"/>
  <c r="P6" i="15"/>
  <c r="D8" i="22"/>
  <c r="D9" i="22"/>
  <c r="D10" i="22"/>
  <c r="D11" i="22"/>
  <c r="D12" i="22"/>
  <c r="D13" i="22"/>
  <c r="D14" i="22"/>
  <c r="K24" i="48" s="1"/>
  <c r="D15" i="22"/>
  <c r="D16" i="22"/>
  <c r="D17" i="22"/>
  <c r="D18" i="22"/>
  <c r="D19" i="22"/>
  <c r="D20" i="22"/>
  <c r="D21" i="22"/>
  <c r="D22" i="22"/>
  <c r="D7" i="22"/>
  <c r="K22" i="48"/>
  <c r="K25" i="48" l="1"/>
  <c r="D24" i="48"/>
  <c r="P8" i="15"/>
  <c r="P9" i="15"/>
  <c r="P10" i="15"/>
  <c r="K10" i="48"/>
  <c r="D18" i="48"/>
  <c r="P7" i="15"/>
  <c r="D10" i="48" l="1"/>
  <c r="K20" i="48"/>
  <c r="D16" i="48"/>
  <c r="D14" i="48"/>
  <c r="D12" i="48"/>
  <c r="F8" i="22"/>
  <c r="F9" i="22"/>
  <c r="C13" i="48" s="1"/>
  <c r="F10" i="22"/>
  <c r="F11" i="22"/>
  <c r="C17" i="48" s="1"/>
  <c r="F12" i="22"/>
  <c r="C19" i="48" s="1"/>
  <c r="F13" i="22"/>
  <c r="F14" i="22"/>
  <c r="C23" i="48" s="1"/>
  <c r="F15" i="22"/>
  <c r="F16" i="22"/>
  <c r="F17" i="22"/>
  <c r="F18" i="22"/>
  <c r="F19" i="22"/>
  <c r="F20" i="22"/>
  <c r="F21" i="22"/>
  <c r="K16" i="48" s="1"/>
  <c r="F22" i="22"/>
  <c r="J23" i="48" s="1"/>
  <c r="F23" i="22"/>
  <c r="F24" i="22"/>
  <c r="F25" i="22"/>
  <c r="F26" i="22"/>
  <c r="F27" i="22"/>
  <c r="F28" i="22"/>
  <c r="F29" i="22"/>
  <c r="F30" i="22"/>
  <c r="F31" i="22"/>
  <c r="F32" i="22"/>
  <c r="F33" i="22"/>
  <c r="F34" i="22"/>
  <c r="F35" i="22"/>
  <c r="F36" i="22"/>
  <c r="F37" i="22"/>
  <c r="F38" i="22"/>
  <c r="F39" i="22"/>
  <c r="F40" i="22"/>
  <c r="F41" i="22"/>
  <c r="F42" i="22"/>
  <c r="F43" i="22"/>
  <c r="F44" i="22"/>
  <c r="F45" i="22"/>
  <c r="F46" i="22"/>
  <c r="F47" i="22"/>
  <c r="F48" i="22"/>
  <c r="F49" i="22"/>
  <c r="F50" i="22"/>
  <c r="F51" i="22"/>
  <c r="F52" i="22"/>
  <c r="F53" i="22"/>
  <c r="F54" i="22"/>
  <c r="F55" i="22"/>
  <c r="F56" i="22"/>
  <c r="F7" i="22"/>
  <c r="C9" i="48" s="1"/>
  <c r="D9" i="48" s="1"/>
  <c r="D23" i="48" l="1"/>
  <c r="K23" i="48"/>
  <c r="J21" i="48"/>
  <c r="C21" i="48"/>
  <c r="D20" i="48"/>
  <c r="K14" i="48"/>
  <c r="K18" i="48"/>
  <c r="D22" i="48"/>
  <c r="K12" i="48"/>
  <c r="C11" i="48"/>
  <c r="D11" i="48" s="1"/>
  <c r="C15" i="48"/>
  <c r="D15" i="48" s="1"/>
  <c r="J11" i="48"/>
  <c r="K11" i="48" s="1"/>
  <c r="D17" i="48"/>
  <c r="D13" i="48"/>
  <c r="D19" i="48"/>
  <c r="J17" i="48"/>
  <c r="J13" i="48"/>
  <c r="K13" i="48" s="1"/>
  <c r="J19" i="48"/>
  <c r="J9" i="48"/>
  <c r="J15" i="48"/>
  <c r="K17" i="48"/>
  <c r="K9" i="48"/>
  <c r="K19" i="48"/>
  <c r="A1" i="47"/>
  <c r="A1" i="46"/>
  <c r="D21" i="48" l="1"/>
  <c r="K21" i="48"/>
  <c r="K15" i="48"/>
  <c r="A6" i="42"/>
  <c r="K8" i="42"/>
  <c r="M41" i="42"/>
  <c r="M40" i="42"/>
  <c r="D40" i="42"/>
  <c r="M39" i="42"/>
  <c r="D39" i="42"/>
  <c r="M38" i="42"/>
  <c r="D38" i="42"/>
  <c r="M37" i="42"/>
  <c r="D37" i="42"/>
  <c r="M36" i="42"/>
  <c r="D36" i="42"/>
  <c r="M35" i="42"/>
  <c r="D35" i="42"/>
  <c r="M34" i="42"/>
  <c r="D34" i="42"/>
  <c r="M33" i="42"/>
  <c r="D33" i="42"/>
  <c r="M32" i="42"/>
  <c r="D32" i="42"/>
  <c r="M31" i="42"/>
  <c r="D31" i="42"/>
  <c r="M30" i="42"/>
  <c r="D30" i="42"/>
  <c r="M29" i="42"/>
  <c r="D29" i="42"/>
  <c r="M28" i="42"/>
  <c r="D28" i="42"/>
  <c r="M27" i="42"/>
  <c r="D27" i="42"/>
  <c r="M20" i="42"/>
  <c r="D20" i="42"/>
  <c r="M19" i="42"/>
  <c r="D19" i="42"/>
  <c r="M18" i="42"/>
  <c r="D18" i="42"/>
  <c r="M17" i="42"/>
  <c r="D17" i="42"/>
  <c r="M16" i="42"/>
  <c r="D16" i="42"/>
  <c r="M15" i="42"/>
  <c r="D15" i="42"/>
  <c r="M14" i="42"/>
  <c r="D14" i="42"/>
  <c r="M13" i="42"/>
  <c r="D13" i="42"/>
  <c r="M12" i="42"/>
  <c r="D12" i="42"/>
  <c r="M11" i="42"/>
  <c r="D11" i="42"/>
  <c r="M10" i="42"/>
  <c r="D10" i="42"/>
  <c r="M9" i="42"/>
  <c r="D9" i="42"/>
  <c r="M8" i="42"/>
  <c r="D8" i="42"/>
  <c r="M7" i="42"/>
  <c r="D7" i="42"/>
  <c r="M6" i="42"/>
  <c r="D6" i="42"/>
  <c r="C7" i="42"/>
  <c r="E7" i="42"/>
  <c r="F7" i="42"/>
  <c r="G7" i="42"/>
  <c r="H7" i="42"/>
  <c r="C15" i="21"/>
  <c r="E15" i="21" s="1"/>
  <c r="B6" i="20"/>
  <c r="J6" i="20" s="1"/>
  <c r="B7" i="20"/>
  <c r="J7" i="20" s="1"/>
  <c r="B8" i="20"/>
  <c r="J8" i="20" s="1"/>
  <c r="B9" i="20"/>
  <c r="J9" i="20" s="1"/>
  <c r="B10" i="20"/>
  <c r="J10" i="20" s="1"/>
  <c r="B11" i="20"/>
  <c r="J11" i="20" s="1"/>
  <c r="B12" i="20"/>
  <c r="J12" i="20" s="1"/>
  <c r="B13" i="20"/>
  <c r="J13" i="20" s="1"/>
  <c r="B14" i="20"/>
  <c r="J14" i="20" s="1"/>
  <c r="B15" i="20"/>
  <c r="J15" i="20" s="1"/>
  <c r="B16" i="20"/>
  <c r="J16" i="20" s="1"/>
  <c r="B17" i="20"/>
  <c r="J17" i="20" s="1"/>
  <c r="B18" i="20"/>
  <c r="J18" i="20" s="1"/>
  <c r="B19" i="20"/>
  <c r="J19" i="20" s="1"/>
  <c r="B20" i="20"/>
  <c r="J20" i="20" s="1"/>
  <c r="B21" i="20"/>
  <c r="J21" i="20" s="1"/>
  <c r="B22" i="20"/>
  <c r="J22" i="20" s="1"/>
  <c r="B23" i="20"/>
  <c r="J23" i="20" s="1"/>
  <c r="B24" i="20"/>
  <c r="J24" i="20" s="1"/>
  <c r="B25" i="20"/>
  <c r="J25" i="20" s="1"/>
  <c r="B26" i="20"/>
  <c r="J26" i="20" s="1"/>
  <c r="B27" i="20"/>
  <c r="J27" i="20" s="1"/>
  <c r="B28" i="20"/>
  <c r="J28" i="20" s="1"/>
  <c r="B29" i="20"/>
  <c r="J29" i="20" s="1"/>
  <c r="B30" i="20"/>
  <c r="J30" i="20" s="1"/>
  <c r="B31" i="20"/>
  <c r="J31" i="20" s="1"/>
  <c r="B32" i="20"/>
  <c r="J32" i="20" s="1"/>
  <c r="B33" i="20"/>
  <c r="J33" i="20" s="1"/>
  <c r="B34" i="20"/>
  <c r="J34" i="20" s="1"/>
  <c r="B35" i="20"/>
  <c r="J35" i="20" s="1"/>
  <c r="B36" i="20"/>
  <c r="J36" i="20" s="1"/>
  <c r="B37" i="20"/>
  <c r="J37" i="20" s="1"/>
  <c r="B38" i="20"/>
  <c r="J38" i="20" s="1"/>
  <c r="B39" i="20"/>
  <c r="J39" i="20" s="1"/>
  <c r="B40" i="20"/>
  <c r="J40" i="20" s="1"/>
  <c r="B41" i="20"/>
  <c r="J41" i="20" s="1"/>
  <c r="B42" i="20"/>
  <c r="J42" i="20" s="1"/>
  <c r="B43" i="20"/>
  <c r="J43" i="20" s="1"/>
  <c r="B44" i="20"/>
  <c r="J44" i="20" s="1"/>
  <c r="B45" i="20"/>
  <c r="J45" i="20" s="1"/>
  <c r="B46" i="20"/>
  <c r="J46" i="20" s="1"/>
  <c r="B47" i="20"/>
  <c r="J47" i="20" s="1"/>
  <c r="B48" i="20"/>
  <c r="J48" i="20" s="1"/>
  <c r="B49" i="20"/>
  <c r="J49" i="20" s="1"/>
  <c r="B50" i="20"/>
  <c r="J50" i="20" s="1"/>
  <c r="B51" i="20"/>
  <c r="J51" i="20" s="1"/>
  <c r="B52" i="20"/>
  <c r="J52" i="20" s="1"/>
  <c r="B53" i="20"/>
  <c r="J53" i="20" s="1"/>
  <c r="B54" i="20"/>
  <c r="J54" i="20" s="1"/>
  <c r="B55" i="20"/>
  <c r="J55" i="20" s="1"/>
  <c r="B56" i="20"/>
  <c r="J56" i="20" s="1"/>
  <c r="B57" i="20"/>
  <c r="J57" i="20" s="1"/>
  <c r="B58" i="20"/>
  <c r="J58" i="20" s="1"/>
  <c r="B59" i="20"/>
  <c r="J59" i="20" s="1"/>
  <c r="B60" i="20"/>
  <c r="J60" i="20" s="1"/>
  <c r="B61" i="20"/>
  <c r="J61" i="20" s="1"/>
  <c r="B62" i="20"/>
  <c r="J62" i="20" s="1"/>
  <c r="B63" i="20"/>
  <c r="J63" i="20" s="1"/>
  <c r="B64" i="20"/>
  <c r="J64" i="20" s="1"/>
  <c r="B65" i="20"/>
  <c r="J65" i="20" s="1"/>
  <c r="B66" i="20"/>
  <c r="J66" i="20" s="1"/>
  <c r="B67" i="20"/>
  <c r="J67" i="20" s="1"/>
  <c r="B68" i="20"/>
  <c r="J68" i="20" s="1"/>
  <c r="B69" i="20"/>
  <c r="J69" i="20" s="1"/>
  <c r="B70" i="20"/>
  <c r="J70" i="20" s="1"/>
  <c r="B71" i="20"/>
  <c r="J71" i="20" s="1"/>
  <c r="B72" i="20"/>
  <c r="J72" i="20" s="1"/>
  <c r="B73" i="20"/>
  <c r="J73" i="20" s="1"/>
  <c r="B74" i="20"/>
  <c r="J74" i="20" s="1"/>
  <c r="B75" i="20"/>
  <c r="J75" i="20" s="1"/>
  <c r="B76" i="20"/>
  <c r="J76" i="20" s="1"/>
  <c r="B77" i="20"/>
  <c r="J77" i="20" s="1"/>
  <c r="B78" i="20"/>
  <c r="J78" i="20" s="1"/>
  <c r="B79" i="20"/>
  <c r="J79" i="20" s="1"/>
  <c r="B80" i="20"/>
  <c r="J80" i="20" s="1"/>
  <c r="B81" i="20"/>
  <c r="J81" i="20" s="1"/>
  <c r="B82" i="20"/>
  <c r="J82" i="20" s="1"/>
  <c r="B83" i="20"/>
  <c r="J83" i="20" s="1"/>
  <c r="B84" i="20"/>
  <c r="J84" i="20" s="1"/>
  <c r="B85" i="20"/>
  <c r="J85" i="20" s="1"/>
  <c r="B86" i="20"/>
  <c r="J86" i="20" s="1"/>
  <c r="B87" i="20"/>
  <c r="J87" i="20" s="1"/>
  <c r="B88" i="20"/>
  <c r="J88" i="20" s="1"/>
  <c r="B89" i="20"/>
  <c r="J89" i="20" s="1"/>
  <c r="B90" i="20"/>
  <c r="J90" i="20" s="1"/>
  <c r="B91" i="20"/>
  <c r="J91" i="20" s="1"/>
  <c r="B92" i="20"/>
  <c r="J92" i="20" s="1"/>
  <c r="B93" i="20"/>
  <c r="J93" i="20" s="1"/>
  <c r="B94" i="20"/>
  <c r="J94" i="20" s="1"/>
  <c r="B95" i="20"/>
  <c r="J95" i="20" s="1"/>
  <c r="B96" i="20"/>
  <c r="J96" i="20" s="1"/>
  <c r="B97" i="20"/>
  <c r="J97" i="20" s="1"/>
  <c r="B98" i="20"/>
  <c r="J98" i="20" s="1"/>
  <c r="B99" i="20"/>
  <c r="J99" i="20" s="1"/>
  <c r="B100" i="20"/>
  <c r="J100" i="20" s="1"/>
  <c r="B101" i="20"/>
  <c r="J101" i="20" s="1"/>
  <c r="B102" i="20"/>
  <c r="J102" i="20" s="1"/>
  <c r="B103" i="20"/>
  <c r="J103" i="20" s="1"/>
  <c r="B104" i="20"/>
  <c r="J104" i="20" s="1"/>
  <c r="B105" i="20"/>
  <c r="J105" i="20" s="1"/>
  <c r="B106" i="20"/>
  <c r="J106" i="20" s="1"/>
  <c r="B107" i="20"/>
  <c r="J107" i="20" s="1"/>
  <c r="B108" i="20"/>
  <c r="J108" i="20" s="1"/>
  <c r="B109" i="20"/>
  <c r="J109" i="20" s="1"/>
  <c r="B110" i="20"/>
  <c r="J110" i="20" s="1"/>
  <c r="B111" i="20"/>
  <c r="J111" i="20" s="1"/>
  <c r="B112" i="20"/>
  <c r="J112" i="20" s="1"/>
  <c r="B113" i="20"/>
  <c r="J113" i="20" s="1"/>
  <c r="B114" i="20"/>
  <c r="J114" i="20" s="1"/>
  <c r="B115" i="20"/>
  <c r="J115" i="20" s="1"/>
  <c r="B116" i="20"/>
  <c r="J116" i="20" s="1"/>
  <c r="B117" i="20"/>
  <c r="J117" i="20" s="1"/>
  <c r="B118" i="20"/>
  <c r="J118" i="20" s="1"/>
  <c r="B119" i="20"/>
  <c r="J119" i="20" s="1"/>
  <c r="B120" i="20"/>
  <c r="J120" i="20" s="1"/>
  <c r="B121" i="20"/>
  <c r="J121" i="20" s="1"/>
  <c r="B122" i="20"/>
  <c r="J122" i="20" s="1"/>
  <c r="B123" i="20"/>
  <c r="J123" i="20" s="1"/>
  <c r="B124" i="20"/>
  <c r="J124" i="20" s="1"/>
  <c r="B125" i="20"/>
  <c r="J125" i="20" s="1"/>
  <c r="B126" i="20"/>
  <c r="J126" i="20" s="1"/>
  <c r="B127" i="20"/>
  <c r="J127" i="20" s="1"/>
  <c r="B128" i="20"/>
  <c r="J128" i="20" s="1"/>
  <c r="B129" i="20"/>
  <c r="J129" i="20" s="1"/>
  <c r="B130" i="20"/>
  <c r="J130" i="20" s="1"/>
  <c r="B131" i="20"/>
  <c r="J131" i="20" s="1"/>
  <c r="B132" i="20"/>
  <c r="J132" i="20" s="1"/>
  <c r="B133" i="20"/>
  <c r="J133" i="20" s="1"/>
  <c r="B134" i="20"/>
  <c r="J134" i="20" s="1"/>
  <c r="B135" i="20"/>
  <c r="J135" i="20" s="1"/>
  <c r="B136" i="20"/>
  <c r="J136" i="20" s="1"/>
  <c r="B137" i="20"/>
  <c r="J137" i="20" s="1"/>
  <c r="B138" i="20"/>
  <c r="J138" i="20" s="1"/>
  <c r="B139" i="20"/>
  <c r="J139" i="20" s="1"/>
  <c r="B140" i="20"/>
  <c r="J140" i="20" s="1"/>
  <c r="B141" i="20"/>
  <c r="J141" i="20" s="1"/>
  <c r="B142" i="20"/>
  <c r="J142" i="20" s="1"/>
  <c r="B143" i="20"/>
  <c r="J143" i="20" s="1"/>
  <c r="B144" i="20"/>
  <c r="J144" i="20" s="1"/>
  <c r="B145" i="20"/>
  <c r="J145" i="20" s="1"/>
  <c r="B146" i="20"/>
  <c r="J146" i="20" s="1"/>
  <c r="B147" i="20"/>
  <c r="J147" i="20" s="1"/>
  <c r="B148" i="20"/>
  <c r="J148" i="20" s="1"/>
  <c r="B149" i="20"/>
  <c r="J149" i="20" s="1"/>
  <c r="B150" i="20"/>
  <c r="J150" i="20" s="1"/>
  <c r="B151" i="20"/>
  <c r="J151" i="20" s="1"/>
  <c r="B152" i="20"/>
  <c r="J152" i="20" s="1"/>
  <c r="B153" i="20"/>
  <c r="J153" i="20" s="1"/>
  <c r="B154" i="20"/>
  <c r="J154" i="20" s="1"/>
  <c r="B5" i="20"/>
  <c r="J5" i="20" s="1"/>
  <c r="J7" i="15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J31" i="15"/>
  <c r="J32" i="15"/>
  <c r="J33" i="15"/>
  <c r="J34" i="15"/>
  <c r="J35" i="15"/>
  <c r="J36" i="15"/>
  <c r="J37" i="15"/>
  <c r="J38" i="15"/>
  <c r="J39" i="15"/>
  <c r="J40" i="15"/>
  <c r="J41" i="15"/>
  <c r="J42" i="15"/>
  <c r="J43" i="15"/>
  <c r="J44" i="15"/>
  <c r="J45" i="15"/>
  <c r="J46" i="15"/>
  <c r="J47" i="15"/>
  <c r="J48" i="15"/>
  <c r="J49" i="15"/>
  <c r="J50" i="15"/>
  <c r="J51" i="15"/>
  <c r="J52" i="15"/>
  <c r="J53" i="15"/>
  <c r="J54" i="15"/>
  <c r="J55" i="15"/>
  <c r="J6" i="15"/>
  <c r="O7" i="15"/>
  <c r="O8" i="15"/>
  <c r="O9" i="15"/>
  <c r="O10" i="15"/>
  <c r="O11" i="15"/>
  <c r="O12" i="15"/>
  <c r="O13" i="15"/>
  <c r="O14" i="15"/>
  <c r="O15" i="15"/>
  <c r="O16" i="15"/>
  <c r="O17" i="15"/>
  <c r="O18" i="15"/>
  <c r="O19" i="15"/>
  <c r="O20" i="15"/>
  <c r="O21" i="15"/>
  <c r="O22" i="15"/>
  <c r="O23" i="15"/>
  <c r="O24" i="15"/>
  <c r="O25" i="15"/>
  <c r="O26" i="15"/>
  <c r="O27" i="15"/>
  <c r="O28" i="15"/>
  <c r="O29" i="15"/>
  <c r="O30" i="15"/>
  <c r="O31" i="15"/>
  <c r="O32" i="15"/>
  <c r="O33" i="15"/>
  <c r="O34" i="15"/>
  <c r="O35" i="15"/>
  <c r="O36" i="15"/>
  <c r="O37" i="15"/>
  <c r="O38" i="15"/>
  <c r="O39" i="15"/>
  <c r="O40" i="15"/>
  <c r="O41" i="15"/>
  <c r="O42" i="15"/>
  <c r="O43" i="15"/>
  <c r="O44" i="15"/>
  <c r="O45" i="15"/>
  <c r="O46" i="15"/>
  <c r="O47" i="15"/>
  <c r="O48" i="15"/>
  <c r="O49" i="15"/>
  <c r="O50" i="15"/>
  <c r="O51" i="15"/>
  <c r="O52" i="15"/>
  <c r="O53" i="15"/>
  <c r="O54" i="15"/>
  <c r="O55" i="15"/>
  <c r="O6" i="15"/>
  <c r="A10" i="42"/>
  <c r="A11" i="42"/>
  <c r="P12" i="15"/>
  <c r="A13" i="42"/>
  <c r="A14" i="42"/>
  <c r="A15" i="42"/>
  <c r="A16" i="42"/>
  <c r="A17" i="42"/>
  <c r="A18" i="42"/>
  <c r="A19" i="42"/>
  <c r="A20" i="42"/>
  <c r="A27" i="42"/>
  <c r="A28" i="42"/>
  <c r="A31" i="42"/>
  <c r="A32" i="42"/>
  <c r="A33" i="42"/>
  <c r="A34" i="42"/>
  <c r="A35" i="42"/>
  <c r="A36" i="42"/>
  <c r="A37" i="42"/>
  <c r="A38" i="42"/>
  <c r="A39" i="42"/>
  <c r="A40" i="42"/>
  <c r="A41" i="42"/>
  <c r="S7" i="15"/>
  <c r="S8" i="15"/>
  <c r="S9" i="15"/>
  <c r="S10" i="15"/>
  <c r="S11" i="15"/>
  <c r="S12" i="15"/>
  <c r="S13" i="15"/>
  <c r="S14" i="15"/>
  <c r="S15" i="15"/>
  <c r="S16" i="15"/>
  <c r="S17" i="15"/>
  <c r="S18" i="15"/>
  <c r="S19" i="15"/>
  <c r="S20" i="15"/>
  <c r="S21" i="15"/>
  <c r="S22" i="15"/>
  <c r="S23" i="15"/>
  <c r="S24" i="15"/>
  <c r="S25" i="15"/>
  <c r="S26" i="15"/>
  <c r="S27" i="15"/>
  <c r="S28" i="15"/>
  <c r="S29" i="15"/>
  <c r="S30" i="15"/>
  <c r="S31" i="15"/>
  <c r="S32" i="15"/>
  <c r="S33" i="15"/>
  <c r="S34" i="15"/>
  <c r="S35" i="15"/>
  <c r="S36" i="15"/>
  <c r="S37" i="15"/>
  <c r="S38" i="15"/>
  <c r="S39" i="15"/>
  <c r="S40" i="15"/>
  <c r="S41" i="15"/>
  <c r="S42" i="15"/>
  <c r="S43" i="15"/>
  <c r="S44" i="15"/>
  <c r="S45" i="15"/>
  <c r="S46" i="15"/>
  <c r="S47" i="15"/>
  <c r="S48" i="15"/>
  <c r="S49" i="15"/>
  <c r="S50" i="15"/>
  <c r="S51" i="15"/>
  <c r="S52" i="15"/>
  <c r="S53" i="15"/>
  <c r="S54" i="15"/>
  <c r="S55" i="15"/>
  <c r="S6" i="15"/>
  <c r="H6" i="16"/>
  <c r="H7" i="16"/>
  <c r="H8" i="16"/>
  <c r="H9" i="16"/>
  <c r="H10" i="16"/>
  <c r="H11" i="16"/>
  <c r="H12" i="16"/>
  <c r="H13" i="16"/>
  <c r="H14" i="16"/>
  <c r="H15" i="16"/>
  <c r="H16" i="16"/>
  <c r="H17" i="16"/>
  <c r="H18" i="16"/>
  <c r="H19" i="16"/>
  <c r="H20" i="16"/>
  <c r="H21" i="16"/>
  <c r="H22" i="16"/>
  <c r="H23" i="16"/>
  <c r="H24" i="16"/>
  <c r="H25" i="16"/>
  <c r="H26" i="16"/>
  <c r="H27" i="16"/>
  <c r="H28" i="16"/>
  <c r="H29" i="16"/>
  <c r="H30" i="16"/>
  <c r="H31" i="16"/>
  <c r="H32" i="16"/>
  <c r="H33" i="16"/>
  <c r="H34" i="16"/>
  <c r="H5" i="16"/>
  <c r="G6" i="16"/>
  <c r="G7" i="16"/>
  <c r="G8" i="16"/>
  <c r="G9" i="16"/>
  <c r="G10" i="16"/>
  <c r="G11" i="16"/>
  <c r="G12" i="16"/>
  <c r="G13" i="16"/>
  <c r="G14" i="16"/>
  <c r="G15" i="16"/>
  <c r="G16" i="16"/>
  <c r="G17" i="16"/>
  <c r="G18" i="16"/>
  <c r="G19" i="16"/>
  <c r="G20" i="16"/>
  <c r="G21" i="16"/>
  <c r="G22" i="16"/>
  <c r="G23" i="16"/>
  <c r="G24" i="16"/>
  <c r="G25" i="16"/>
  <c r="G26" i="16"/>
  <c r="G27" i="16"/>
  <c r="G28" i="16"/>
  <c r="G29" i="16"/>
  <c r="G30" i="16"/>
  <c r="G31" i="16"/>
  <c r="G32" i="16"/>
  <c r="G33" i="16"/>
  <c r="G34" i="16"/>
  <c r="K9" i="42"/>
  <c r="K11" i="42"/>
  <c r="K12" i="42"/>
  <c r="K14" i="42"/>
  <c r="J15" i="42"/>
  <c r="J18" i="42"/>
  <c r="K19" i="42"/>
  <c r="K20" i="42"/>
  <c r="K28" i="42"/>
  <c r="K29" i="42"/>
  <c r="J30" i="42"/>
  <c r="K30" i="42"/>
  <c r="K31" i="42"/>
  <c r="J32" i="42"/>
  <c r="K32" i="42"/>
  <c r="J33" i="42"/>
  <c r="K33" i="42"/>
  <c r="J34" i="42"/>
  <c r="K34" i="42"/>
  <c r="J35" i="42"/>
  <c r="K35" i="42"/>
  <c r="K36" i="42"/>
  <c r="J37" i="42"/>
  <c r="K37" i="42"/>
  <c r="K38" i="42"/>
  <c r="J39" i="42"/>
  <c r="K39" i="42"/>
  <c r="J40" i="42"/>
  <c r="K40" i="42"/>
  <c r="J41" i="42"/>
  <c r="K41" i="42"/>
  <c r="G5" i="16"/>
  <c r="K6" i="42"/>
  <c r="C22" i="21"/>
  <c r="E24" i="21"/>
  <c r="I5" i="20"/>
  <c r="I6" i="20"/>
  <c r="I7" i="20"/>
  <c r="L41" i="42"/>
  <c r="H41" i="42"/>
  <c r="G41" i="42"/>
  <c r="F41" i="42"/>
  <c r="E41" i="42"/>
  <c r="D41" i="42"/>
  <c r="C41" i="42"/>
  <c r="L40" i="42"/>
  <c r="H40" i="42"/>
  <c r="G40" i="42"/>
  <c r="F40" i="42"/>
  <c r="E40" i="42"/>
  <c r="C40" i="42"/>
  <c r="L39" i="42"/>
  <c r="H39" i="42"/>
  <c r="G39" i="42"/>
  <c r="F39" i="42"/>
  <c r="E39" i="42"/>
  <c r="C39" i="42"/>
  <c r="L38" i="42"/>
  <c r="H38" i="42"/>
  <c r="G38" i="42"/>
  <c r="F38" i="42"/>
  <c r="E38" i="42"/>
  <c r="C38" i="42"/>
  <c r="L37" i="42"/>
  <c r="H37" i="42"/>
  <c r="G37" i="42"/>
  <c r="F37" i="42"/>
  <c r="E37" i="42"/>
  <c r="C37" i="42"/>
  <c r="L36" i="42"/>
  <c r="H36" i="42"/>
  <c r="G36" i="42"/>
  <c r="F36" i="42"/>
  <c r="E36" i="42"/>
  <c r="C36" i="42"/>
  <c r="L35" i="42"/>
  <c r="H35" i="42"/>
  <c r="G35" i="42"/>
  <c r="F35" i="42"/>
  <c r="E35" i="42"/>
  <c r="C35" i="42"/>
  <c r="L34" i="42"/>
  <c r="H34" i="42"/>
  <c r="G34" i="42"/>
  <c r="F34" i="42"/>
  <c r="E34" i="42"/>
  <c r="C34" i="42"/>
  <c r="L33" i="42"/>
  <c r="H33" i="42"/>
  <c r="G33" i="42"/>
  <c r="F33" i="42"/>
  <c r="E33" i="42"/>
  <c r="C33" i="42"/>
  <c r="L32" i="42"/>
  <c r="H32" i="42"/>
  <c r="G32" i="42"/>
  <c r="F32" i="42"/>
  <c r="E32" i="42"/>
  <c r="C32" i="42"/>
  <c r="L31" i="42"/>
  <c r="J31" i="42"/>
  <c r="H31" i="42"/>
  <c r="G31" i="42"/>
  <c r="F31" i="42"/>
  <c r="E31" i="42"/>
  <c r="C31" i="42"/>
  <c r="L30" i="42"/>
  <c r="H30" i="42"/>
  <c r="G30" i="42"/>
  <c r="F30" i="42"/>
  <c r="E30" i="42"/>
  <c r="C30" i="42"/>
  <c r="A30" i="42"/>
  <c r="L29" i="42"/>
  <c r="J29" i="42"/>
  <c r="H29" i="42"/>
  <c r="G29" i="42"/>
  <c r="F29" i="42"/>
  <c r="E29" i="42"/>
  <c r="C29" i="42"/>
  <c r="A29" i="42"/>
  <c r="L28" i="42"/>
  <c r="J28" i="42"/>
  <c r="H28" i="42"/>
  <c r="G28" i="42"/>
  <c r="F28" i="42"/>
  <c r="E28" i="42"/>
  <c r="C28" i="42"/>
  <c r="L27" i="42"/>
  <c r="J27" i="42"/>
  <c r="H27" i="42"/>
  <c r="G27" i="42"/>
  <c r="F27" i="42"/>
  <c r="E27" i="42"/>
  <c r="C27" i="42"/>
  <c r="L20" i="42"/>
  <c r="J20" i="42"/>
  <c r="H20" i="42"/>
  <c r="G20" i="42"/>
  <c r="F20" i="42"/>
  <c r="E20" i="42"/>
  <c r="C20" i="42"/>
  <c r="L19" i="42"/>
  <c r="J19" i="42"/>
  <c r="H19" i="42"/>
  <c r="G19" i="42"/>
  <c r="F19" i="42"/>
  <c r="E19" i="42"/>
  <c r="C19" i="42"/>
  <c r="K18" i="42"/>
  <c r="L18" i="42"/>
  <c r="H18" i="42"/>
  <c r="G18" i="42"/>
  <c r="F18" i="42"/>
  <c r="E18" i="42"/>
  <c r="C18" i="42"/>
  <c r="K17" i="42"/>
  <c r="L17" i="42"/>
  <c r="H17" i="42"/>
  <c r="G17" i="42"/>
  <c r="F17" i="42"/>
  <c r="E17" i="42"/>
  <c r="C17" i="42"/>
  <c r="K16" i="42"/>
  <c r="L16" i="42"/>
  <c r="J16" i="42"/>
  <c r="H16" i="42"/>
  <c r="G16" i="42"/>
  <c r="F16" i="42"/>
  <c r="E16" i="42"/>
  <c r="C16" i="42"/>
  <c r="L15" i="42"/>
  <c r="H15" i="42"/>
  <c r="G15" i="42"/>
  <c r="F15" i="42"/>
  <c r="E15" i="42"/>
  <c r="C15" i="42"/>
  <c r="L14" i="42"/>
  <c r="J14" i="42"/>
  <c r="H14" i="42"/>
  <c r="G14" i="42"/>
  <c r="F14" i="42"/>
  <c r="E14" i="42"/>
  <c r="C14" i="42"/>
  <c r="K13" i="42"/>
  <c r="L13" i="42"/>
  <c r="J13" i="42"/>
  <c r="H13" i="42"/>
  <c r="G13" i="42"/>
  <c r="F13" i="42"/>
  <c r="E13" i="42"/>
  <c r="C13" i="42"/>
  <c r="L12" i="42"/>
  <c r="H12" i="42"/>
  <c r="G12" i="42"/>
  <c r="F12" i="42"/>
  <c r="E12" i="42"/>
  <c r="C12" i="42"/>
  <c r="L11" i="42"/>
  <c r="H11" i="42"/>
  <c r="G11" i="42"/>
  <c r="F11" i="42"/>
  <c r="E11" i="42"/>
  <c r="C11" i="42"/>
  <c r="K10" i="42"/>
  <c r="L10" i="42"/>
  <c r="H10" i="42"/>
  <c r="G10" i="42"/>
  <c r="F10" i="42"/>
  <c r="E10" i="42"/>
  <c r="C10" i="42"/>
  <c r="L9" i="42"/>
  <c r="H9" i="42"/>
  <c r="G9" i="42"/>
  <c r="F9" i="42"/>
  <c r="E9" i="42"/>
  <c r="C9" i="42"/>
  <c r="L8" i="42"/>
  <c r="H8" i="42"/>
  <c r="G8" i="42"/>
  <c r="F8" i="42"/>
  <c r="E8" i="42"/>
  <c r="C8" i="42"/>
  <c r="L7" i="42"/>
  <c r="L6" i="42"/>
  <c r="H6" i="42"/>
  <c r="G6" i="42"/>
  <c r="F6" i="42"/>
  <c r="E6" i="42"/>
  <c r="C6" i="42"/>
  <c r="E1" i="42"/>
  <c r="E22" i="42" s="1"/>
  <c r="A1" i="42"/>
  <c r="A9" i="42" l="1"/>
  <c r="A8" i="42"/>
  <c r="A7" i="42"/>
  <c r="C13" i="21"/>
  <c r="E13" i="21" s="1"/>
  <c r="C14" i="21"/>
  <c r="E14" i="21" s="1"/>
  <c r="A12" i="42"/>
  <c r="H148" i="20"/>
  <c r="H142" i="20"/>
  <c r="H136" i="20"/>
  <c r="H130" i="20"/>
  <c r="H124" i="20"/>
  <c r="H118" i="20"/>
  <c r="H106" i="20"/>
  <c r="H100" i="20"/>
  <c r="H94" i="20"/>
  <c r="H88" i="20"/>
  <c r="H82" i="20"/>
  <c r="H76" i="20"/>
  <c r="H70" i="20"/>
  <c r="H64" i="20"/>
  <c r="H58" i="20"/>
  <c r="H52" i="20"/>
  <c r="H46" i="20"/>
  <c r="H40" i="20"/>
  <c r="H34" i="20"/>
  <c r="H28" i="20"/>
  <c r="H22" i="20"/>
  <c r="H16" i="20"/>
  <c r="H10" i="20"/>
  <c r="H153" i="20"/>
  <c r="H147" i="20"/>
  <c r="H141" i="20"/>
  <c r="H135" i="20"/>
  <c r="H129" i="20"/>
  <c r="H123" i="20"/>
  <c r="H117" i="20"/>
  <c r="H111" i="20"/>
  <c r="H105" i="20"/>
  <c r="H99" i="20"/>
  <c r="H93" i="20"/>
  <c r="H87" i="20"/>
  <c r="H81" i="20"/>
  <c r="H75" i="20"/>
  <c r="H69" i="20"/>
  <c r="H63" i="20"/>
  <c r="H57" i="20"/>
  <c r="H51" i="20"/>
  <c r="H45" i="20"/>
  <c r="H39" i="20"/>
  <c r="H33" i="20"/>
  <c r="H27" i="20"/>
  <c r="H21" i="20"/>
  <c r="H15" i="20"/>
  <c r="H9" i="20"/>
  <c r="H152" i="20"/>
  <c r="H146" i="20"/>
  <c r="H140" i="20"/>
  <c r="H134" i="20"/>
  <c r="H128" i="20"/>
  <c r="H122" i="20"/>
  <c r="H116" i="20"/>
  <c r="H110" i="20"/>
  <c r="H104" i="20"/>
  <c r="H98" i="20"/>
  <c r="H92" i="20"/>
  <c r="H86" i="20"/>
  <c r="H80" i="20"/>
  <c r="H74" i="20"/>
  <c r="H68" i="20"/>
  <c r="H62" i="20"/>
  <c r="H56" i="20"/>
  <c r="H50" i="20"/>
  <c r="H44" i="20"/>
  <c r="H38" i="20"/>
  <c r="H32" i="20"/>
  <c r="H26" i="20"/>
  <c r="H20" i="20"/>
  <c r="H14" i="20"/>
  <c r="H8" i="20"/>
  <c r="H5" i="20"/>
  <c r="H149" i="20"/>
  <c r="H143" i="20"/>
  <c r="H137" i="20"/>
  <c r="H131" i="20"/>
  <c r="H125" i="20"/>
  <c r="H119" i="20"/>
  <c r="H113" i="20"/>
  <c r="H107" i="20"/>
  <c r="H101" i="20"/>
  <c r="H95" i="20"/>
  <c r="H89" i="20"/>
  <c r="H83" i="20"/>
  <c r="H77" i="20"/>
  <c r="H71" i="20"/>
  <c r="H65" i="20"/>
  <c r="H59" i="20"/>
  <c r="H53" i="20"/>
  <c r="H47" i="20"/>
  <c r="H41" i="20"/>
  <c r="H35" i="20"/>
  <c r="H29" i="20"/>
  <c r="H23" i="20"/>
  <c r="H17" i="20"/>
  <c r="H11" i="20"/>
  <c r="H154" i="20"/>
  <c r="H112" i="20"/>
  <c r="H151" i="20"/>
  <c r="H145" i="20"/>
  <c r="H139" i="20"/>
  <c r="H133" i="20"/>
  <c r="H127" i="20"/>
  <c r="H121" i="20"/>
  <c r="H115" i="20"/>
  <c r="H109" i="20"/>
  <c r="H103" i="20"/>
  <c r="H97" i="20"/>
  <c r="H91" i="20"/>
  <c r="H85" i="20"/>
  <c r="H79" i="20"/>
  <c r="H73" i="20"/>
  <c r="H67" i="20"/>
  <c r="H61" i="20"/>
  <c r="H55" i="20"/>
  <c r="H49" i="20"/>
  <c r="H43" i="20"/>
  <c r="H37" i="20"/>
  <c r="H31" i="20"/>
  <c r="H25" i="20"/>
  <c r="H19" i="20"/>
  <c r="H13" i="20"/>
  <c r="H7" i="20"/>
  <c r="H150" i="20"/>
  <c r="H144" i="20"/>
  <c r="H138" i="20"/>
  <c r="H132" i="20"/>
  <c r="H126" i="20"/>
  <c r="H120" i="20"/>
  <c r="H114" i="20"/>
  <c r="H108" i="20"/>
  <c r="H102" i="20"/>
  <c r="H96" i="20"/>
  <c r="H90" i="20"/>
  <c r="H84" i="20"/>
  <c r="H78" i="20"/>
  <c r="H72" i="20"/>
  <c r="H66" i="20"/>
  <c r="H60" i="20"/>
  <c r="H54" i="20"/>
  <c r="H48" i="20"/>
  <c r="H42" i="20"/>
  <c r="H36" i="20"/>
  <c r="H30" i="20"/>
  <c r="H24" i="20"/>
  <c r="H18" i="20"/>
  <c r="H12" i="20"/>
  <c r="H6" i="20"/>
  <c r="F5" i="20"/>
  <c r="F11" i="20"/>
  <c r="F17" i="20"/>
  <c r="F23" i="20"/>
  <c r="F29" i="20"/>
  <c r="F35" i="20"/>
  <c r="F41" i="20"/>
  <c r="F47" i="20"/>
  <c r="F53" i="20"/>
  <c r="F59" i="20"/>
  <c r="F65" i="20"/>
  <c r="F71" i="20"/>
  <c r="F77" i="20"/>
  <c r="F83" i="20"/>
  <c r="F89" i="20"/>
  <c r="F95" i="20"/>
  <c r="F101" i="20"/>
  <c r="F107" i="20"/>
  <c r="F113" i="20"/>
  <c r="F119" i="20"/>
  <c r="F125" i="20"/>
  <c r="F131" i="20"/>
  <c r="F137" i="20"/>
  <c r="F143" i="20"/>
  <c r="F149" i="20"/>
  <c r="F6" i="20"/>
  <c r="F18" i="20"/>
  <c r="F30" i="20"/>
  <c r="F42" i="20"/>
  <c r="F54" i="20"/>
  <c r="F66" i="20"/>
  <c r="F78" i="20"/>
  <c r="F84" i="20"/>
  <c r="F96" i="20"/>
  <c r="F108" i="20"/>
  <c r="F120" i="20"/>
  <c r="F126" i="20"/>
  <c r="F132" i="20"/>
  <c r="F138" i="20"/>
  <c r="F144" i="20"/>
  <c r="F7" i="20"/>
  <c r="F13" i="20"/>
  <c r="F19" i="20"/>
  <c r="F25" i="20"/>
  <c r="F31" i="20"/>
  <c r="F37" i="20"/>
  <c r="F43" i="20"/>
  <c r="F49" i="20"/>
  <c r="F55" i="20"/>
  <c r="F61" i="20"/>
  <c r="F67" i="20"/>
  <c r="F73" i="20"/>
  <c r="F79" i="20"/>
  <c r="F85" i="20"/>
  <c r="F91" i="20"/>
  <c r="F97" i="20"/>
  <c r="F103" i="20"/>
  <c r="F109" i="20"/>
  <c r="F115" i="20"/>
  <c r="F121" i="20"/>
  <c r="F127" i="20"/>
  <c r="F133" i="20"/>
  <c r="F139" i="20"/>
  <c r="F145" i="20"/>
  <c r="F151" i="20"/>
  <c r="F12" i="20"/>
  <c r="F24" i="20"/>
  <c r="F36" i="20"/>
  <c r="F48" i="20"/>
  <c r="F60" i="20"/>
  <c r="F72" i="20"/>
  <c r="F90" i="20"/>
  <c r="F102" i="20"/>
  <c r="F114" i="20"/>
  <c r="F150" i="20"/>
  <c r="F8" i="20"/>
  <c r="F14" i="20"/>
  <c r="F20" i="20"/>
  <c r="F26" i="20"/>
  <c r="F32" i="20"/>
  <c r="F38" i="20"/>
  <c r="F44" i="20"/>
  <c r="F50" i="20"/>
  <c r="F56" i="20"/>
  <c r="F62" i="20"/>
  <c r="F68" i="20"/>
  <c r="F74" i="20"/>
  <c r="F80" i="20"/>
  <c r="F86" i="20"/>
  <c r="F92" i="20"/>
  <c r="F98" i="20"/>
  <c r="F104" i="20"/>
  <c r="F110" i="20"/>
  <c r="F116" i="20"/>
  <c r="F122" i="20"/>
  <c r="F128" i="20"/>
  <c r="F134" i="20"/>
  <c r="F140" i="20"/>
  <c r="F146" i="20"/>
  <c r="F152" i="20"/>
  <c r="F9" i="20"/>
  <c r="F15" i="20"/>
  <c r="F21" i="20"/>
  <c r="F27" i="20"/>
  <c r="F33" i="20"/>
  <c r="F39" i="20"/>
  <c r="F45" i="20"/>
  <c r="F51" i="20"/>
  <c r="F57" i="20"/>
  <c r="F63" i="20"/>
  <c r="F69" i="20"/>
  <c r="F75" i="20"/>
  <c r="F81" i="20"/>
  <c r="F87" i="20"/>
  <c r="F93" i="20"/>
  <c r="F99" i="20"/>
  <c r="F105" i="20"/>
  <c r="F111" i="20"/>
  <c r="F117" i="20"/>
  <c r="F123" i="20"/>
  <c r="F129" i="20"/>
  <c r="F135" i="20"/>
  <c r="F141" i="20"/>
  <c r="F147" i="20"/>
  <c r="F153" i="20"/>
  <c r="F10" i="20"/>
  <c r="F16" i="20"/>
  <c r="F22" i="20"/>
  <c r="F28" i="20"/>
  <c r="F34" i="20"/>
  <c r="F40" i="20"/>
  <c r="F46" i="20"/>
  <c r="F52" i="20"/>
  <c r="F58" i="20"/>
  <c r="F64" i="20"/>
  <c r="F70" i="20"/>
  <c r="F76" i="20"/>
  <c r="F82" i="20"/>
  <c r="F88" i="20"/>
  <c r="F94" i="20"/>
  <c r="F100" i="20"/>
  <c r="F106" i="20"/>
  <c r="F112" i="20"/>
  <c r="F118" i="20"/>
  <c r="F124" i="20"/>
  <c r="F130" i="20"/>
  <c r="F136" i="20"/>
  <c r="F142" i="20"/>
  <c r="F148" i="20"/>
  <c r="F154" i="20"/>
  <c r="A22" i="42"/>
  <c r="J22" i="42"/>
  <c r="B38" i="21" l="1" a="1"/>
  <c r="B38" i="21" s="1"/>
  <c r="I8" i="20"/>
  <c r="I9" i="20"/>
  <c r="I10" i="20"/>
  <c r="I11" i="20"/>
  <c r="I12" i="20"/>
  <c r="I13" i="20"/>
  <c r="I14" i="20"/>
  <c r="I15" i="20"/>
  <c r="I16" i="20"/>
  <c r="I17" i="20"/>
  <c r="I18" i="20"/>
  <c r="C21" i="21" l="1"/>
  <c r="P11" i="15" l="1"/>
  <c r="P13" i="15"/>
  <c r="P14" i="15"/>
  <c r="P15" i="15"/>
  <c r="P16" i="15"/>
  <c r="P17" i="15"/>
  <c r="P18" i="15"/>
  <c r="P19" i="15"/>
  <c r="P20" i="15"/>
  <c r="P21" i="15"/>
  <c r="P22" i="15"/>
  <c r="P23" i="15"/>
  <c r="P24" i="15"/>
  <c r="P25" i="15"/>
  <c r="P26" i="15"/>
  <c r="P27" i="15"/>
  <c r="P28" i="15"/>
  <c r="P29" i="15"/>
  <c r="P30" i="15"/>
  <c r="P31" i="15"/>
  <c r="P32" i="15"/>
  <c r="P33" i="15"/>
  <c r="P34" i="15"/>
  <c r="P35" i="15"/>
  <c r="P36" i="15"/>
  <c r="P37" i="15"/>
  <c r="P38" i="15"/>
  <c r="P39" i="15"/>
  <c r="P40" i="15"/>
  <c r="P41" i="15"/>
  <c r="P42" i="15"/>
  <c r="P43" i="15"/>
  <c r="P44" i="15"/>
  <c r="P45" i="15"/>
  <c r="P46" i="15"/>
  <c r="P47" i="15"/>
  <c r="P48" i="15"/>
  <c r="P49" i="15"/>
  <c r="P50" i="15"/>
  <c r="P51" i="15"/>
  <c r="P52" i="15"/>
  <c r="P53" i="15"/>
  <c r="P54" i="15"/>
  <c r="P55" i="15"/>
  <c r="E21" i="21" l="1"/>
  <c r="E22" i="21"/>
  <c r="E23" i="21"/>
  <c r="A1" i="21" l="1"/>
  <c r="E25" i="21" l="1"/>
  <c r="E26" i="21"/>
  <c r="I154" i="20"/>
  <c r="I153" i="20"/>
  <c r="I152" i="20"/>
  <c r="I151" i="20"/>
  <c r="I150" i="20"/>
  <c r="I149" i="20"/>
  <c r="I148" i="20"/>
  <c r="I147" i="20"/>
  <c r="I146" i="20"/>
  <c r="I145" i="20"/>
  <c r="I144" i="20"/>
  <c r="I143" i="20"/>
  <c r="I142" i="20"/>
  <c r="I141" i="20"/>
  <c r="I140" i="20"/>
  <c r="I139" i="20"/>
  <c r="I138" i="20"/>
  <c r="I137" i="20"/>
  <c r="I136" i="20"/>
  <c r="I135" i="20"/>
  <c r="I134" i="20"/>
  <c r="I133" i="20"/>
  <c r="I132" i="20"/>
  <c r="I131" i="20"/>
  <c r="I130" i="20"/>
  <c r="I129" i="20"/>
  <c r="I128" i="20"/>
  <c r="I127" i="20"/>
  <c r="I126" i="20"/>
  <c r="I125" i="20"/>
  <c r="I124" i="20"/>
  <c r="I123" i="20"/>
  <c r="I122" i="20"/>
  <c r="I121" i="20"/>
  <c r="I120" i="20"/>
  <c r="I119" i="20"/>
  <c r="I118" i="20"/>
  <c r="I117" i="20"/>
  <c r="I116" i="20"/>
  <c r="I115" i="20"/>
  <c r="I114" i="20"/>
  <c r="I113" i="20"/>
  <c r="I112" i="20"/>
  <c r="I111" i="20"/>
  <c r="I110" i="20"/>
  <c r="I109" i="20"/>
  <c r="I108" i="20"/>
  <c r="I107" i="20"/>
  <c r="I106" i="20"/>
  <c r="I105" i="20"/>
  <c r="I104" i="20"/>
  <c r="I103" i="20"/>
  <c r="I102" i="20"/>
  <c r="I101" i="20"/>
  <c r="I100" i="20"/>
  <c r="I99" i="20"/>
  <c r="I98" i="20"/>
  <c r="I97" i="20"/>
  <c r="I96" i="20"/>
  <c r="I95" i="20"/>
  <c r="I94" i="20"/>
  <c r="I93" i="20"/>
  <c r="I92" i="20"/>
  <c r="I91" i="20"/>
  <c r="I90" i="20"/>
  <c r="I89" i="20"/>
  <c r="I88" i="20"/>
  <c r="I87" i="20"/>
  <c r="I86" i="20"/>
  <c r="I85" i="20"/>
  <c r="I84" i="20"/>
  <c r="I83" i="20"/>
  <c r="I82" i="20"/>
  <c r="I81" i="20"/>
  <c r="I80" i="20"/>
  <c r="I79" i="20"/>
  <c r="I78" i="20"/>
  <c r="I77" i="20"/>
  <c r="I76" i="20"/>
  <c r="I75" i="20"/>
  <c r="I74" i="20"/>
  <c r="I73" i="20"/>
  <c r="I72" i="20"/>
  <c r="I71" i="20"/>
  <c r="I70" i="20"/>
  <c r="I69" i="20"/>
  <c r="I68" i="20"/>
  <c r="I67" i="20"/>
  <c r="I66" i="20"/>
  <c r="I65" i="20"/>
  <c r="I64" i="20"/>
  <c r="I63" i="20"/>
  <c r="I62" i="20"/>
  <c r="I61" i="20"/>
  <c r="I60" i="20"/>
  <c r="I59" i="20"/>
  <c r="I58" i="20"/>
  <c r="I57" i="20"/>
  <c r="I56" i="20"/>
  <c r="I55" i="20"/>
  <c r="I54" i="20"/>
  <c r="I53" i="20"/>
  <c r="I52" i="20"/>
  <c r="I51" i="20"/>
  <c r="I50" i="20"/>
  <c r="I49" i="20"/>
  <c r="I48" i="20"/>
  <c r="I47" i="20"/>
  <c r="I46" i="20"/>
  <c r="I45" i="20"/>
  <c r="I44" i="20"/>
  <c r="I43" i="20"/>
  <c r="I42" i="20"/>
  <c r="I41" i="20"/>
  <c r="I40" i="20"/>
  <c r="I39" i="20"/>
  <c r="I38" i="20"/>
  <c r="I37" i="20"/>
  <c r="I36" i="20"/>
  <c r="I35" i="20"/>
  <c r="I34" i="20"/>
  <c r="I33" i="20"/>
  <c r="I32" i="20"/>
  <c r="I31" i="20"/>
  <c r="I30" i="20"/>
  <c r="I29" i="20"/>
  <c r="I28" i="20"/>
  <c r="I27" i="20"/>
  <c r="I26" i="20"/>
  <c r="I25" i="20"/>
  <c r="I24" i="20"/>
  <c r="I23" i="20"/>
  <c r="I22" i="20"/>
  <c r="I20" i="20"/>
  <c r="I19" i="20"/>
  <c r="E20" i="21" l="1"/>
  <c r="C27" i="21" s="1"/>
  <c r="C20" i="2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<sst xmlns="http://schemas.openxmlformats.org/spreadsheetml/2006/main" count="1205" uniqueCount="270">
  <si>
    <t>品種</t>
    <rPh sb="0" eb="2">
      <t>ヒンシュ</t>
    </rPh>
    <phoneticPr fontId="11"/>
  </si>
  <si>
    <t>毛色</t>
    <rPh sb="0" eb="2">
      <t>ケイロ</t>
    </rPh>
    <phoneticPr fontId="11"/>
  </si>
  <si>
    <t>性別</t>
    <rPh sb="0" eb="2">
      <t>セイベツ</t>
    </rPh>
    <phoneticPr fontId="11"/>
  </si>
  <si>
    <t>産地</t>
    <rPh sb="0" eb="2">
      <t>サンチ</t>
    </rPh>
    <phoneticPr fontId="11"/>
  </si>
  <si>
    <t>所有者</t>
    <rPh sb="0" eb="3">
      <t>ショユウシャ</t>
    </rPh>
    <phoneticPr fontId="11"/>
  </si>
  <si>
    <t>年齢</t>
    <rPh sb="0" eb="2">
      <t>ネンレイ</t>
    </rPh>
    <phoneticPr fontId="11"/>
  </si>
  <si>
    <t>団体名</t>
    <rPh sb="0" eb="2">
      <t>ダンタイ</t>
    </rPh>
    <rPh sb="2" eb="3">
      <t>メイ</t>
    </rPh>
    <phoneticPr fontId="11"/>
  </si>
  <si>
    <t>JEF登録番号</t>
    <rPh sb="3" eb="5">
      <t>トウロク</t>
    </rPh>
    <rPh sb="5" eb="7">
      <t>バンゴウ</t>
    </rPh>
    <phoneticPr fontId="11"/>
  </si>
  <si>
    <t>参加馬匹</t>
    <rPh sb="0" eb="2">
      <t>サンカ</t>
    </rPh>
    <rPh sb="2" eb="4">
      <t>バヒツ</t>
    </rPh>
    <phoneticPr fontId="11"/>
  </si>
  <si>
    <t>参加選手</t>
    <rPh sb="0" eb="2">
      <t>サンカ</t>
    </rPh>
    <rPh sb="2" eb="4">
      <t>センシュ</t>
    </rPh>
    <phoneticPr fontId="11"/>
  </si>
  <si>
    <t>エントリー料</t>
    <rPh sb="5" eb="6">
      <t>リョウ</t>
    </rPh>
    <phoneticPr fontId="11"/>
  </si>
  <si>
    <t>馬匹登録料</t>
    <rPh sb="0" eb="2">
      <t>バヒツ</t>
    </rPh>
    <rPh sb="2" eb="4">
      <t>トウロク</t>
    </rPh>
    <rPh sb="4" eb="5">
      <t>リョウ</t>
    </rPh>
    <phoneticPr fontId="11"/>
  </si>
  <si>
    <t>選手名</t>
    <rPh sb="0" eb="3">
      <t>センシュメイ</t>
    </rPh>
    <phoneticPr fontId="11"/>
  </si>
  <si>
    <t xml:space="preserve"> </t>
    <phoneticPr fontId="11"/>
  </si>
  <si>
    <t>Tel</t>
    <phoneticPr fontId="11"/>
  </si>
  <si>
    <t>Fax</t>
    <phoneticPr fontId="11"/>
  </si>
  <si>
    <t>大会期間中連絡用Tel</t>
    <rPh sb="0" eb="2">
      <t>タイカイ</t>
    </rPh>
    <rPh sb="2" eb="5">
      <t>キカンチュウ</t>
    </rPh>
    <rPh sb="5" eb="8">
      <t>レンラクヨウ</t>
    </rPh>
    <phoneticPr fontId="11"/>
  </si>
  <si>
    <t>インフルエンザ予防接種履歴</t>
    <rPh sb="7" eb="9">
      <t>ヨボウ</t>
    </rPh>
    <rPh sb="9" eb="11">
      <t>セッシュ</t>
    </rPh>
    <rPh sb="11" eb="13">
      <t>リレキ</t>
    </rPh>
    <phoneticPr fontId="11"/>
  </si>
  <si>
    <t>JEF騎乗者資格</t>
    <rPh sb="3" eb="5">
      <t>キジョウ</t>
    </rPh>
    <rPh sb="5" eb="6">
      <t>シャ</t>
    </rPh>
    <rPh sb="6" eb="8">
      <t>シカク</t>
    </rPh>
    <phoneticPr fontId="11"/>
  </si>
  <si>
    <t>JEF登録
グレード</t>
    <phoneticPr fontId="11"/>
  </si>
  <si>
    <t>競技No</t>
    <rPh sb="0" eb="2">
      <t>キョウギ</t>
    </rPh>
    <phoneticPr fontId="11"/>
  </si>
  <si>
    <t>馬匹名</t>
    <rPh sb="0" eb="2">
      <t>バヒツ</t>
    </rPh>
    <rPh sb="2" eb="3">
      <t>メイ</t>
    </rPh>
    <phoneticPr fontId="11"/>
  </si>
  <si>
    <t>所属</t>
    <rPh sb="0" eb="2">
      <t>ショゾク</t>
    </rPh>
    <phoneticPr fontId="11"/>
  </si>
  <si>
    <t>選手会員番号</t>
    <rPh sb="0" eb="2">
      <t>センシュ</t>
    </rPh>
    <rPh sb="2" eb="4">
      <t>カイイン</t>
    </rPh>
    <rPh sb="4" eb="6">
      <t>バンゴウ</t>
    </rPh>
    <phoneticPr fontId="11"/>
  </si>
  <si>
    <t>馬匹登録番号</t>
    <rPh sb="0" eb="2">
      <t>バヒツ</t>
    </rPh>
    <rPh sb="2" eb="4">
      <t>トウロク</t>
    </rPh>
    <rPh sb="4" eb="6">
      <t>バンゴウ</t>
    </rPh>
    <phoneticPr fontId="11"/>
  </si>
  <si>
    <t>OP参加</t>
    <rPh sb="2" eb="4">
      <t>サンカ</t>
    </rPh>
    <phoneticPr fontId="11"/>
  </si>
  <si>
    <t>競技名</t>
    <rPh sb="0" eb="2">
      <t>キョウギ</t>
    </rPh>
    <rPh sb="2" eb="3">
      <t>メイ</t>
    </rPh>
    <phoneticPr fontId="11"/>
  </si>
  <si>
    <t>馬名</t>
    <rPh sb="0" eb="2">
      <t>バメイ</t>
    </rPh>
    <phoneticPr fontId="11"/>
  </si>
  <si>
    <t>※馬名が漢字の場合はフリガナをご記入下さい</t>
    <rPh sb="1" eb="3">
      <t>バメイ</t>
    </rPh>
    <rPh sb="4" eb="6">
      <t>カンジ</t>
    </rPh>
    <rPh sb="7" eb="9">
      <t>バアイ</t>
    </rPh>
    <rPh sb="16" eb="18">
      <t>キニュウ</t>
    </rPh>
    <rPh sb="18" eb="19">
      <t>クダ</t>
    </rPh>
    <phoneticPr fontId="11"/>
  </si>
  <si>
    <t>E-mail</t>
    <phoneticPr fontId="11"/>
  </si>
  <si>
    <t>タイムテーブル等送付希望先</t>
    <rPh sb="7" eb="8">
      <t>トウ</t>
    </rPh>
    <rPh sb="8" eb="10">
      <t>ソウフ</t>
    </rPh>
    <rPh sb="10" eb="12">
      <t>キボウ</t>
    </rPh>
    <rPh sb="12" eb="13">
      <t>サキ</t>
    </rPh>
    <phoneticPr fontId="11"/>
  </si>
  <si>
    <t>合計</t>
    <rPh sb="0" eb="2">
      <t>ゴウケイ</t>
    </rPh>
    <phoneticPr fontId="11"/>
  </si>
  <si>
    <t>お支払方法</t>
    <rPh sb="1" eb="3">
      <t>シハライ</t>
    </rPh>
    <rPh sb="3" eb="5">
      <t>ホウホウ</t>
    </rPh>
    <phoneticPr fontId="11"/>
  </si>
  <si>
    <t>馬運車駐車台数</t>
    <rPh sb="0" eb="3">
      <t>バウンシャ</t>
    </rPh>
    <rPh sb="3" eb="5">
      <t>チュウシャ</t>
    </rPh>
    <rPh sb="5" eb="7">
      <t>ダイスウ</t>
    </rPh>
    <phoneticPr fontId="11"/>
  </si>
  <si>
    <t>FEIパスポートNo</t>
    <phoneticPr fontId="11"/>
  </si>
  <si>
    <t>※CSI-W参加馬はご記入下さい</t>
    <rPh sb="6" eb="8">
      <t>サンカ</t>
    </rPh>
    <rPh sb="8" eb="9">
      <t>バ</t>
    </rPh>
    <rPh sb="11" eb="13">
      <t>キニュウ</t>
    </rPh>
    <rPh sb="13" eb="14">
      <t>クダ</t>
    </rPh>
    <phoneticPr fontId="11"/>
  </si>
  <si>
    <t>備考・特記事項等ございましたらご記入ください</t>
    <rPh sb="0" eb="2">
      <t>ビコウ</t>
    </rPh>
    <rPh sb="3" eb="5">
      <t>トッキ</t>
    </rPh>
    <rPh sb="5" eb="7">
      <t>ジコウ</t>
    </rPh>
    <rPh sb="7" eb="8">
      <t>トウ</t>
    </rPh>
    <rPh sb="16" eb="18">
      <t>キニュウ</t>
    </rPh>
    <phoneticPr fontId="11"/>
  </si>
  <si>
    <t>団体情報</t>
    <rPh sb="0" eb="2">
      <t>ダンタイ</t>
    </rPh>
    <rPh sb="2" eb="4">
      <t>ジョウホウ</t>
    </rPh>
    <phoneticPr fontId="11"/>
  </si>
  <si>
    <t>料金</t>
    <rPh sb="0" eb="2">
      <t>リョウキン</t>
    </rPh>
    <phoneticPr fontId="11"/>
  </si>
  <si>
    <t>その他</t>
    <rPh sb="2" eb="3">
      <t>タ</t>
    </rPh>
    <phoneticPr fontId="11"/>
  </si>
  <si>
    <t>団体情報・合計計算書</t>
    <rPh sb="0" eb="2">
      <t>ダンタイ</t>
    </rPh>
    <rPh sb="2" eb="4">
      <t>ジョウホウ</t>
    </rPh>
    <rPh sb="5" eb="7">
      <t>ゴウケイ</t>
    </rPh>
    <rPh sb="7" eb="10">
      <t>ケイサンショ</t>
    </rPh>
    <phoneticPr fontId="11"/>
  </si>
  <si>
    <t>OP</t>
  </si>
  <si>
    <t>男</t>
  </si>
  <si>
    <t>牡</t>
  </si>
  <si>
    <t>中障害D</t>
  </si>
  <si>
    <t>（入力例）</t>
    <rPh sb="1" eb="3">
      <t>ニュウリョク</t>
    </rPh>
    <rPh sb="3" eb="4">
      <t>レイ</t>
    </rPh>
    <phoneticPr fontId="11"/>
  </si>
  <si>
    <t>鹿毛</t>
    <rPh sb="0" eb="2">
      <t>カゲ</t>
    </rPh>
    <phoneticPr fontId="11"/>
  </si>
  <si>
    <t>北海道</t>
    <rPh sb="0" eb="3">
      <t>ホッカイドウ</t>
    </rPh>
    <phoneticPr fontId="11"/>
  </si>
  <si>
    <t>サラブレッド</t>
    <phoneticPr fontId="11"/>
  </si>
  <si>
    <t>123AB45</t>
    <phoneticPr fontId="11"/>
  </si>
  <si>
    <t>UMA NO NAMAE</t>
    <phoneticPr fontId="11"/>
  </si>
  <si>
    <t>サンプルホースクラブ</t>
    <phoneticPr fontId="11"/>
  </si>
  <si>
    <t>馬名（FEI登録名）</t>
    <rPh sb="0" eb="2">
      <t>バメイ</t>
    </rPh>
    <rPh sb="6" eb="8">
      <t>トウロク</t>
    </rPh>
    <rPh sb="8" eb="9">
      <t>メイ</t>
    </rPh>
    <phoneticPr fontId="11"/>
  </si>
  <si>
    <t>競技会名</t>
    <rPh sb="0" eb="3">
      <t>キョウギカイ</t>
    </rPh>
    <rPh sb="3" eb="4">
      <t>メイ</t>
    </rPh>
    <phoneticPr fontId="11"/>
  </si>
  <si>
    <t>ＪＥＦカテゴリ</t>
    <phoneticPr fontId="11"/>
  </si>
  <si>
    <t>備考</t>
    <rPh sb="0" eb="2">
      <t>ビコウ</t>
    </rPh>
    <phoneticPr fontId="11"/>
  </si>
  <si>
    <t>エントリー料（OP）</t>
    <rPh sb="5" eb="6">
      <t>リョウ</t>
    </rPh>
    <phoneticPr fontId="11"/>
  </si>
  <si>
    <t>お弁当（金）</t>
    <rPh sb="1" eb="3">
      <t>ベントウ</t>
    </rPh>
    <rPh sb="4" eb="5">
      <t>キン</t>
    </rPh>
    <phoneticPr fontId="11"/>
  </si>
  <si>
    <t>お弁当（土）</t>
    <rPh sb="1" eb="3">
      <t>ベントウ</t>
    </rPh>
    <rPh sb="4" eb="5">
      <t>ド</t>
    </rPh>
    <phoneticPr fontId="11"/>
  </si>
  <si>
    <t>お弁当（日）</t>
    <rPh sb="1" eb="3">
      <t>ベントウ</t>
    </rPh>
    <rPh sb="4" eb="5">
      <t>ニチ</t>
    </rPh>
    <phoneticPr fontId="11"/>
  </si>
  <si>
    <t>今大会で公認競技に出場する予定の有無</t>
    <rPh sb="0" eb="3">
      <t>コンタイカイ</t>
    </rPh>
    <rPh sb="4" eb="6">
      <t>コウニン</t>
    </rPh>
    <rPh sb="6" eb="8">
      <t>キョウギ</t>
    </rPh>
    <rPh sb="9" eb="11">
      <t>シュツジョウ</t>
    </rPh>
    <rPh sb="13" eb="15">
      <t>ヨテイ</t>
    </rPh>
    <rPh sb="16" eb="18">
      <t>ウム</t>
    </rPh>
    <phoneticPr fontId="11"/>
  </si>
  <si>
    <t>公認競技出場予定あり</t>
    <rPh sb="0" eb="2">
      <t>コウニン</t>
    </rPh>
    <rPh sb="2" eb="4">
      <t>キョウギ</t>
    </rPh>
    <rPh sb="4" eb="6">
      <t>シュツジョウ</t>
    </rPh>
    <rPh sb="6" eb="8">
      <t>ヨテイ</t>
    </rPh>
    <phoneticPr fontId="11"/>
  </si>
  <si>
    <t>ＭＤ－１</t>
  </si>
  <si>
    <t>基礎①</t>
    <rPh sb="0" eb="2">
      <t>キソ</t>
    </rPh>
    <phoneticPr fontId="11"/>
  </si>
  <si>
    <t>那須野　一郎</t>
    <rPh sb="0" eb="2">
      <t>ナス</t>
    </rPh>
    <rPh sb="2" eb="3">
      <t>ノ</t>
    </rPh>
    <rPh sb="4" eb="6">
      <t>イチロウ</t>
    </rPh>
    <phoneticPr fontId="11"/>
  </si>
  <si>
    <t>那須之馬I</t>
    <rPh sb="0" eb="2">
      <t>ナス</t>
    </rPh>
    <rPh sb="2" eb="3">
      <t>ノ</t>
    </rPh>
    <rPh sb="3" eb="4">
      <t>ウマ</t>
    </rPh>
    <phoneticPr fontId="11"/>
  </si>
  <si>
    <t>ナスノウマファースト</t>
    <phoneticPr fontId="11"/>
  </si>
  <si>
    <t>基礎②</t>
    <rPh sb="0" eb="2">
      <t>キソ</t>
    </rPh>
    <phoneticPr fontId="11"/>
  </si>
  <si>
    <t>前回</t>
    <rPh sb="0" eb="2">
      <t>ゼンカイ</t>
    </rPh>
    <phoneticPr fontId="11"/>
  </si>
  <si>
    <t>最新</t>
    <rPh sb="0" eb="2">
      <t>サイシン</t>
    </rPh>
    <phoneticPr fontId="11"/>
  </si>
  <si>
    <t>登録グレード</t>
    <rPh sb="0" eb="2">
      <t>トウロク</t>
    </rPh>
    <phoneticPr fontId="11"/>
  </si>
  <si>
    <t>選手名</t>
    <phoneticPr fontId="11"/>
  </si>
  <si>
    <t>馬名（漢字にはフリガナ記入の事）</t>
    <rPh sb="0" eb="2">
      <t>バメイ</t>
    </rPh>
    <rPh sb="11" eb="13">
      <t>キニュウ</t>
    </rPh>
    <rPh sb="14" eb="15">
      <t>コト</t>
    </rPh>
    <phoneticPr fontId="11"/>
  </si>
  <si>
    <t>（ふりがな）</t>
    <phoneticPr fontId="11"/>
  </si>
  <si>
    <t>AM</t>
  </si>
  <si>
    <t>No.</t>
    <phoneticPr fontId="11"/>
  </si>
  <si>
    <t>A</t>
    <phoneticPr fontId="11"/>
  </si>
  <si>
    <t>フリガナ</t>
    <phoneticPr fontId="11"/>
  </si>
  <si>
    <t>ナスノ　イチロウ</t>
    <phoneticPr fontId="11"/>
  </si>
  <si>
    <t>②参加馬登録表</t>
    <rPh sb="1" eb="3">
      <t>サンカ</t>
    </rPh>
    <rPh sb="3" eb="4">
      <t>バ</t>
    </rPh>
    <rPh sb="4" eb="6">
      <t>トウロク</t>
    </rPh>
    <rPh sb="6" eb="7">
      <t>ヒョウ</t>
    </rPh>
    <phoneticPr fontId="11"/>
  </si>
  <si>
    <t>①参加選手登録表</t>
    <rPh sb="1" eb="3">
      <t>サンカ</t>
    </rPh>
    <rPh sb="3" eb="5">
      <t>センシュ</t>
    </rPh>
    <rPh sb="5" eb="7">
      <t>トウロク</t>
    </rPh>
    <rPh sb="7" eb="8">
      <t>ヒョウ</t>
    </rPh>
    <phoneticPr fontId="11"/>
  </si>
  <si>
    <t>③エントリー表</t>
    <rPh sb="6" eb="7">
      <t>ヒョウ</t>
    </rPh>
    <phoneticPr fontId="11"/>
  </si>
  <si>
    <t>入力確認</t>
    <rPh sb="0" eb="2">
      <t>ニュウリョク</t>
    </rPh>
    <rPh sb="2" eb="4">
      <t>カクニン</t>
    </rPh>
    <phoneticPr fontId="11"/>
  </si>
  <si>
    <t>※選手名・ふりがなは、苗字と名前の間に全角スペースを入れてください</t>
    <phoneticPr fontId="11"/>
  </si>
  <si>
    <t>参加馬匹</t>
    <rPh sb="0" eb="2">
      <t>サンカ</t>
    </rPh>
    <rPh sb="2" eb="4">
      <t>バヒツ</t>
    </rPh>
    <phoneticPr fontId="11"/>
  </si>
  <si>
    <t>No</t>
    <phoneticPr fontId="11"/>
  </si>
  <si>
    <t>エントリー</t>
    <phoneticPr fontId="11"/>
  </si>
  <si>
    <t>※競技No・選手会員番号・馬匹登録番号・所属・エントリー料は自動で入力されます。
※申込団体と所属が異なる場合は、所属欄に直接入力して下さい。</t>
    <rPh sb="28" eb="29">
      <t>リョウ</t>
    </rPh>
    <rPh sb="57" eb="59">
      <t>ショゾク</t>
    </rPh>
    <rPh sb="59" eb="60">
      <t>ラン</t>
    </rPh>
    <phoneticPr fontId="11"/>
  </si>
  <si>
    <t>退厩予定日</t>
    <rPh sb="0" eb="2">
      <t>タイキュウ</t>
    </rPh>
    <rPh sb="2" eb="4">
      <t>ヨテイ</t>
    </rPh>
    <rPh sb="4" eb="5">
      <t>ヒ</t>
    </rPh>
    <phoneticPr fontId="11"/>
  </si>
  <si>
    <t>入厩予定日時</t>
    <rPh sb="0" eb="2">
      <t>ニュウキュウ</t>
    </rPh>
    <rPh sb="2" eb="4">
      <t>ヨテイ</t>
    </rPh>
    <rPh sb="4" eb="5">
      <t>ヒ</t>
    </rPh>
    <rPh sb="5" eb="6">
      <t>ジ</t>
    </rPh>
    <phoneticPr fontId="11"/>
  </si>
  <si>
    <t>最終
確認</t>
    <rPh sb="0" eb="2">
      <t>サイシュウ</t>
    </rPh>
    <rPh sb="3" eb="5">
      <t>カクニン</t>
    </rPh>
    <phoneticPr fontId="11"/>
  </si>
  <si>
    <t>出場選手は、本大会に参加するにあたり、選手として、大会の趣旨、ルールを遵守し、スポーツマンシップを発揮して競技し、人馬とも万一事故ありたる時も決して意義は申しません。</t>
    <phoneticPr fontId="11"/>
  </si>
  <si>
    <t>参加誓約</t>
    <rPh sb="0" eb="2">
      <t>サンカ</t>
    </rPh>
    <rPh sb="2" eb="4">
      <t>セイヤク</t>
    </rPh>
    <phoneticPr fontId="11"/>
  </si>
  <si>
    <t>当団体所属一同、上記誓約内容に</t>
    <rPh sb="0" eb="1">
      <t>トウ</t>
    </rPh>
    <rPh sb="1" eb="3">
      <t>ダンタイ</t>
    </rPh>
    <rPh sb="3" eb="5">
      <t>ショゾク</t>
    </rPh>
    <rPh sb="5" eb="7">
      <t>イチドウ</t>
    </rPh>
    <rPh sb="8" eb="10">
      <t>ジョウキ</t>
    </rPh>
    <rPh sb="10" eb="12">
      <t>セイヤク</t>
    </rPh>
    <rPh sb="12" eb="14">
      <t>ナイヨウ</t>
    </rPh>
    <phoneticPr fontId="11"/>
  </si>
  <si>
    <t>同意者代表名:</t>
    <rPh sb="0" eb="2">
      <t>ドウイ</t>
    </rPh>
    <rPh sb="2" eb="3">
      <t>シャ</t>
    </rPh>
    <rPh sb="3" eb="5">
      <t>ダイヒョウ</t>
    </rPh>
    <rPh sb="5" eb="6">
      <t>ナ</t>
    </rPh>
    <phoneticPr fontId="11"/>
  </si>
  <si>
    <t>不要</t>
    <phoneticPr fontId="11"/>
  </si>
  <si>
    <r>
      <t xml:space="preserve">【銀行振込用】インボイス制度に伴う領収書（PDF）の発行
</t>
    </r>
    <r>
      <rPr>
        <sz val="9"/>
        <rFont val="Yu Gothic UI"/>
        <family val="3"/>
        <charset val="128"/>
      </rPr>
      <t>（上記E-mailアドレスへお送りします。 ※現金支払分は全て発行します。）</t>
    </r>
    <rPh sb="1" eb="3">
      <t>ギンコウ</t>
    </rPh>
    <rPh sb="3" eb="5">
      <t>フリコミ</t>
    </rPh>
    <rPh sb="5" eb="6">
      <t>ヨウ</t>
    </rPh>
    <rPh sb="12" eb="14">
      <t>セイド</t>
    </rPh>
    <rPh sb="15" eb="16">
      <t>トモナ</t>
    </rPh>
    <rPh sb="17" eb="20">
      <t>リョウシュウショ</t>
    </rPh>
    <rPh sb="26" eb="28">
      <t>ハッコウ</t>
    </rPh>
    <rPh sb="30" eb="32">
      <t>ジョウキ</t>
    </rPh>
    <rPh sb="44" eb="45">
      <t>オク</t>
    </rPh>
    <rPh sb="52" eb="54">
      <t>ゲンキン</t>
    </rPh>
    <rPh sb="54" eb="56">
      <t>シハライ</t>
    </rPh>
    <rPh sb="56" eb="57">
      <t>ブン</t>
    </rPh>
    <rPh sb="58" eb="59">
      <t>スベ</t>
    </rPh>
    <rPh sb="60" eb="62">
      <t>ハッコウ</t>
    </rPh>
    <phoneticPr fontId="11"/>
  </si>
  <si>
    <t>【LINEオープンチャット】
那須トレ馬術競技会</t>
    <rPh sb="15" eb="17">
      <t>ナス</t>
    </rPh>
    <rPh sb="19" eb="21">
      <t>バジュツ</t>
    </rPh>
    <rPh sb="21" eb="23">
      <t>キョウギ</t>
    </rPh>
    <rPh sb="23" eb="24">
      <t>カイ</t>
    </rPh>
    <phoneticPr fontId="11"/>
  </si>
  <si>
    <t>【競技会webサイト】
https://show.nasu-tf.com</t>
    <rPh sb="1" eb="4">
      <t>キョウギカイ</t>
    </rPh>
    <phoneticPr fontId="11"/>
  </si>
  <si>
    <t>競技会期間中、スケジュール・連絡事項・出番表・結果等について随時更新しますのでぜひご利用ください！</t>
    <phoneticPr fontId="11"/>
  </si>
  <si>
    <t>大会期間中責任者名</t>
    <rPh sb="0" eb="2">
      <t>タイカイ</t>
    </rPh>
    <rPh sb="2" eb="5">
      <t>キカンチュウ</t>
    </rPh>
    <rPh sb="5" eb="8">
      <t>セキニンシャ</t>
    </rPh>
    <rPh sb="8" eb="9">
      <t>メイ</t>
    </rPh>
    <phoneticPr fontId="11"/>
  </si>
  <si>
    <t>申込担当者名</t>
    <rPh sb="0" eb="2">
      <t>モウシコミ</t>
    </rPh>
    <rPh sb="2" eb="5">
      <t>タントウシャ</t>
    </rPh>
    <rPh sb="5" eb="6">
      <t>メイ</t>
    </rPh>
    <phoneticPr fontId="11"/>
  </si>
  <si>
    <t>選択してください（FAX / E-mail）</t>
  </si>
  <si>
    <t>団体名</t>
    <rPh sb="0" eb="2">
      <t>ダンタイ</t>
    </rPh>
    <rPh sb="2" eb="3">
      <t>メイ</t>
    </rPh>
    <phoneticPr fontId="35"/>
  </si>
  <si>
    <t>馬名</t>
    <phoneticPr fontId="11"/>
  </si>
  <si>
    <t>出場競技（数字を〇で囲って下さい。馬場の課目は数字下の（　）にご記入下さい）</t>
    <rPh sb="0" eb="2">
      <t>シュツジョウ</t>
    </rPh>
    <rPh sb="2" eb="4">
      <t>キョウギ</t>
    </rPh>
    <rPh sb="5" eb="7">
      <t>スウジ</t>
    </rPh>
    <rPh sb="10" eb="11">
      <t>カコ</t>
    </rPh>
    <rPh sb="13" eb="14">
      <t>クダ</t>
    </rPh>
    <rPh sb="17" eb="19">
      <t>ババ</t>
    </rPh>
    <rPh sb="20" eb="22">
      <t>カモク</t>
    </rPh>
    <rPh sb="23" eb="25">
      <t>スウジ</t>
    </rPh>
    <rPh sb="25" eb="26">
      <t>シタ</t>
    </rPh>
    <rPh sb="32" eb="34">
      <t>キニュウ</t>
    </rPh>
    <rPh sb="34" eb="35">
      <t>クダ</t>
    </rPh>
    <phoneticPr fontId="11"/>
  </si>
  <si>
    <t>競技種目名</t>
    <rPh sb="0" eb="2">
      <t>キョウギ</t>
    </rPh>
    <rPh sb="2" eb="4">
      <t>シュモク</t>
    </rPh>
    <rPh sb="4" eb="5">
      <t>メイ</t>
    </rPh>
    <phoneticPr fontId="11"/>
  </si>
  <si>
    <t>馬場</t>
    <rPh sb="0" eb="2">
      <t>ババ</t>
    </rPh>
    <phoneticPr fontId="11"/>
  </si>
  <si>
    <t>FS</t>
    <phoneticPr fontId="11"/>
  </si>
  <si>
    <t>110c</t>
    <phoneticPr fontId="11"/>
  </si>
  <si>
    <t>120c</t>
    <phoneticPr fontId="11"/>
  </si>
  <si>
    <t>130c</t>
    <phoneticPr fontId="11"/>
  </si>
  <si>
    <t>ジムカーナ</t>
    <phoneticPr fontId="11"/>
  </si>
  <si>
    <t>70c</t>
  </si>
  <si>
    <t>80c</t>
  </si>
  <si>
    <t>90c</t>
  </si>
  <si>
    <t>100c</t>
  </si>
  <si>
    <t>13
OP</t>
  </si>
  <si>
    <t>馬場馬術（自由選択課目）</t>
    <rPh sb="0" eb="2">
      <t>ババ</t>
    </rPh>
    <rPh sb="2" eb="4">
      <t>バジュツ</t>
    </rPh>
    <rPh sb="9" eb="11">
      <t>カモク</t>
    </rPh>
    <phoneticPr fontId="35"/>
  </si>
  <si>
    <t>フレンドシップ（100cm）</t>
  </si>
  <si>
    <t>MDアマチュア＆ジュニア
(JEF公認種目)</t>
    <phoneticPr fontId="11"/>
  </si>
  <si>
    <t>MCアマチュア＆ジュニア
(JEF公認種目)</t>
    <phoneticPr fontId="11"/>
  </si>
  <si>
    <t>MCトレーニング</t>
  </si>
  <si>
    <t>MBアマチュア＆ジュニア
(JEF公認種目)</t>
    <phoneticPr fontId="11"/>
  </si>
  <si>
    <t>ジムカーナ競技</t>
    <rPh sb="5" eb="7">
      <t>キョウギ</t>
    </rPh>
    <phoneticPr fontId="35"/>
  </si>
  <si>
    <t>クロスバージャンプ</t>
  </si>
  <si>
    <t>Dクラスジャンプ（70cm）</t>
  </si>
  <si>
    <t>Cクラスジャンプ（80cm）</t>
  </si>
  <si>
    <t>Bクラスジャンプ（90cm）</t>
  </si>
  <si>
    <t>Aクラスジャンプ（100cm）</t>
  </si>
  <si>
    <t>エントリー数 計</t>
    <rPh sb="5" eb="6">
      <t>スウ</t>
    </rPh>
    <rPh sb="7" eb="8">
      <t>ケイ</t>
    </rPh>
    <phoneticPr fontId="11"/>
  </si>
  <si>
    <t>クロスバー</t>
  </si>
  <si>
    <t>60c</t>
  </si>
  <si>
    <t>18
（　　　　　　）</t>
  </si>
  <si>
    <t>28
OP</t>
  </si>
  <si>
    <t>29
OP</t>
  </si>
  <si>
    <t>30
OP</t>
  </si>
  <si>
    <t>31
OP</t>
  </si>
  <si>
    <t>32
OP</t>
  </si>
  <si>
    <t>33
OP</t>
  </si>
  <si>
    <t>34
OP</t>
  </si>
  <si>
    <t>MD-2
(JEF公認種目)</t>
  </si>
  <si>
    <t>MDトレーニング</t>
  </si>
  <si>
    <t>MC-2
(JEF公認種目)</t>
  </si>
  <si>
    <t>サマーノーマル-2
(JEF公認種目)</t>
  </si>
  <si>
    <t>ビギナーズジャンプ（60cm）</t>
  </si>
  <si>
    <t>35
（　　　　　　）</t>
  </si>
  <si>
    <t>45
OP</t>
  </si>
  <si>
    <t>46
OP</t>
  </si>
  <si>
    <t>47
OP</t>
  </si>
  <si>
    <t>48
OP</t>
  </si>
  <si>
    <t>49
OP</t>
  </si>
  <si>
    <t>MD-3
(JEF公認種目)</t>
  </si>
  <si>
    <t>MDアマチュア＆ジュニア-3
(JEF公認種目)</t>
  </si>
  <si>
    <t>MC-3
(JEF公認種目)</t>
  </si>
  <si>
    <t>MCアマチュア＆ジュニア-3
(JEF公認種目)</t>
  </si>
  <si>
    <t>サマーノーマル-3
(JEF公認種目)</t>
  </si>
  <si>
    <t>MBアマチュア＆ジュニア-3
(JEF公認種目)</t>
  </si>
  <si>
    <t>Dクラスジャンプ（70cm）</t>
    <phoneticPr fontId="11"/>
  </si>
  <si>
    <t xml:space="preserve"> 団体名</t>
    <rPh sb="1" eb="3">
      <t>ダンタイ</t>
    </rPh>
    <rPh sb="3" eb="4">
      <t>メイ</t>
    </rPh>
    <phoneticPr fontId="11"/>
  </si>
  <si>
    <t xml:space="preserve"> TEL</t>
    <phoneticPr fontId="11"/>
  </si>
  <si>
    <t xml:space="preserve"> FAX</t>
    <phoneticPr fontId="11"/>
  </si>
  <si>
    <t xml:space="preserve"> E-mail</t>
    <phoneticPr fontId="11"/>
  </si>
  <si>
    <t xml:space="preserve"> 大会期間中連絡用（携帯）</t>
    <rPh sb="1" eb="3">
      <t>タイカイ</t>
    </rPh>
    <rPh sb="3" eb="6">
      <t>キカンチュウ</t>
    </rPh>
    <rPh sb="6" eb="9">
      <t>レンラクヨウ</t>
    </rPh>
    <rPh sb="10" eb="12">
      <t>ケイタイ</t>
    </rPh>
    <phoneticPr fontId="11"/>
  </si>
  <si>
    <t>エントリー単価</t>
    <rPh sb="5" eb="7">
      <t>タンカ</t>
    </rPh>
    <phoneticPr fontId="11"/>
  </si>
  <si>
    <t>エントリー数</t>
    <rPh sb="5" eb="6">
      <t>スウ</t>
    </rPh>
    <phoneticPr fontId="11"/>
  </si>
  <si>
    <t>小計</t>
    <rPh sb="0" eb="1">
      <t>ショウ</t>
    </rPh>
    <rPh sb="1" eb="2">
      <t>ケイ</t>
    </rPh>
    <phoneticPr fontId="11"/>
  </si>
  <si>
    <t>×</t>
    <phoneticPr fontId="11"/>
  </si>
  <si>
    <t>\           ,000</t>
  </si>
  <si>
    <t>\           ,000</t>
    <phoneticPr fontId="11"/>
  </si>
  <si>
    <t>（OP）</t>
    <phoneticPr fontId="11"/>
  </si>
  <si>
    <t>\</t>
    <phoneticPr fontId="11"/>
  </si>
  <si>
    <t>,000</t>
    <phoneticPr fontId="11"/>
  </si>
  <si>
    <r>
      <rPr>
        <b/>
        <sz val="10"/>
        <rFont val="Yu Gothic UI"/>
        <family val="3"/>
        <charset val="128"/>
      </rPr>
      <t>大会参加誓約</t>
    </r>
    <r>
      <rPr>
        <sz val="8"/>
        <rFont val="Yu Gothic UI"/>
        <family val="3"/>
        <charset val="128"/>
      </rPr>
      <t>（内容に同意する場合、右の□にチェックを入れて下さい。同意がない場合出場はできません）</t>
    </r>
    <rPh sb="10" eb="12">
      <t>ドウイ</t>
    </rPh>
    <rPh sb="14" eb="16">
      <t>バアイ</t>
    </rPh>
    <rPh sb="17" eb="18">
      <t>ミギ</t>
    </rPh>
    <rPh sb="33" eb="35">
      <t>ドウイ</t>
    </rPh>
    <rPh sb="38" eb="40">
      <t>バアイ</t>
    </rPh>
    <rPh sb="40" eb="42">
      <t>シュツジョウ</t>
    </rPh>
    <phoneticPr fontId="11"/>
  </si>
  <si>
    <t>□ 誓約内容に同意します</t>
    <rPh sb="2" eb="4">
      <t>セイヤク</t>
    </rPh>
    <rPh sb="4" eb="6">
      <t>ナイヨウ</t>
    </rPh>
    <rPh sb="7" eb="9">
      <t>ドウイ</t>
    </rPh>
    <phoneticPr fontId="11"/>
  </si>
  <si>
    <t xml:space="preserve">出場選手は本大会に参加するにあたり、選手として、大会の趣旨・ルールを遵守し、スポーツマンシップを発揮して競技し、人馬とも万一事故ありたる時も決して意義は申しません。 </t>
    <phoneticPr fontId="11"/>
  </si>
  <si>
    <t>,000</t>
  </si>
  <si>
    <t>2
OP</t>
  </si>
  <si>
    <t>3
OP</t>
  </si>
  <si>
    <t>4
OP</t>
  </si>
  <si>
    <t>20
OP</t>
  </si>
  <si>
    <t>21
OP</t>
  </si>
  <si>
    <t>22
OP</t>
  </si>
  <si>
    <t>18
（　　　　　　）</t>
    <phoneticPr fontId="11"/>
  </si>
  <si>
    <t>5
OP</t>
  </si>
  <si>
    <t>5
OP</t>
    <phoneticPr fontId="11"/>
  </si>
  <si>
    <t>19
OP</t>
  </si>
  <si>
    <t>19
OP</t>
    <phoneticPr fontId="11"/>
  </si>
  <si>
    <t>20
OP</t>
    <phoneticPr fontId="11"/>
  </si>
  <si>
    <t>21
OP</t>
    <phoneticPr fontId="11"/>
  </si>
  <si>
    <t>22
OP</t>
    <phoneticPr fontId="11"/>
  </si>
  <si>
    <t>23
（　　　　　）</t>
  </si>
  <si>
    <t>23
（　　　　　）</t>
    <phoneticPr fontId="11"/>
  </si>
  <si>
    <t>\</t>
  </si>
  <si>
    <t>その他</t>
    <phoneticPr fontId="11"/>
  </si>
  <si>
    <t>入厩予定日時</t>
    <rPh sb="0" eb="2">
      <t>ニュウキュウ</t>
    </rPh>
    <rPh sb="2" eb="4">
      <t>ヨテイ</t>
    </rPh>
    <rPh sb="4" eb="6">
      <t>ニチジ</t>
    </rPh>
    <phoneticPr fontId="11"/>
  </si>
  <si>
    <t>退厩予定日</t>
    <rPh sb="0" eb="2">
      <t>タイキュウ</t>
    </rPh>
    <rPh sb="2" eb="4">
      <t>ヨテイ</t>
    </rPh>
    <rPh sb="4" eb="5">
      <t>ビ</t>
    </rPh>
    <phoneticPr fontId="11"/>
  </si>
  <si>
    <t>　月日：頃</t>
    <rPh sb="1" eb="2">
      <t>ガツ</t>
    </rPh>
    <rPh sb="2" eb="3">
      <t>ニチ</t>
    </rPh>
    <rPh sb="4" eb="5">
      <t>ゴロ</t>
    </rPh>
    <phoneticPr fontId="11"/>
  </si>
  <si>
    <t>　月日</t>
    <rPh sb="1" eb="2">
      <t>ガツ</t>
    </rPh>
    <rPh sb="2" eb="3">
      <t>ニチ</t>
    </rPh>
    <phoneticPr fontId="11"/>
  </si>
  <si>
    <t>台</t>
    <rPh sb="0" eb="1">
      <t>ダイ</t>
    </rPh>
    <phoneticPr fontId="11"/>
  </si>
  <si>
    <t>※合計計算書・エントリー申込書・参加人馬登録書を併せてお送り下さい。</t>
    <phoneticPr fontId="11"/>
  </si>
  <si>
    <t>12
OP</t>
  </si>
  <si>
    <t>（OP）</t>
  </si>
  <si>
    <t xml:space="preserve"> その他 特記事項等</t>
    <rPh sb="3" eb="4">
      <t>タ</t>
    </rPh>
    <rPh sb="5" eb="7">
      <t>トッキ</t>
    </rPh>
    <rPh sb="7" eb="9">
      <t>ジコウ</t>
    </rPh>
    <rPh sb="9" eb="10">
      <t>トウ</t>
    </rPh>
    <phoneticPr fontId="11"/>
  </si>
  <si>
    <t>6
OP</t>
  </si>
  <si>
    <t>6
OP</t>
    <phoneticPr fontId="11"/>
  </si>
  <si>
    <t>8
OP</t>
  </si>
  <si>
    <t>第33回北関東ホースショー</t>
    <rPh sb="0" eb="1">
      <t>ダイ</t>
    </rPh>
    <rPh sb="3" eb="4">
      <t>カイ</t>
    </rPh>
    <rPh sb="4" eb="5">
      <t>キタ</t>
    </rPh>
    <rPh sb="5" eb="7">
      <t>カントウ</t>
    </rPh>
    <phoneticPr fontId="11"/>
  </si>
  <si>
    <t>馬場馬術自由選択課目無差別級－１</t>
  </si>
  <si>
    <t>2課目C－１</t>
  </si>
  <si>
    <t>2課目B－１</t>
  </si>
  <si>
    <t>ジムカーナ－１</t>
  </si>
  <si>
    <t>ｸﾛｽﾊﾞｰ&amp;ﾊﾞｰﾃｨｶﾙ－１（～60cm）</t>
  </si>
  <si>
    <t>８０cm障害－１</t>
    <rPh sb="4" eb="6">
      <t>ショウガイ</t>
    </rPh>
    <phoneticPr fontId="2"/>
  </si>
  <si>
    <t>９０cm障害－１</t>
  </si>
  <si>
    <t>１００cm障害－１</t>
  </si>
  <si>
    <t>馬場馬術自由選択課目無差別級－２</t>
  </si>
  <si>
    <t>2課目C－２</t>
  </si>
  <si>
    <t>2課目B－２</t>
  </si>
  <si>
    <t>ジムカーナ－２</t>
  </si>
  <si>
    <t>ｸﾛｽﾊﾞｰ&amp;ﾊﾞｰﾃｨｶﾙ－２（～60cm）</t>
  </si>
  <si>
    <t>８０cm障害－２</t>
    <rPh sb="4" eb="6">
      <t>ショウガイ</t>
    </rPh>
    <phoneticPr fontId="2"/>
  </si>
  <si>
    <t>９０cm障害－２</t>
  </si>
  <si>
    <t>１００cm障害－２</t>
  </si>
  <si>
    <t>【銀行振込先】 常陽銀行 長岡支店 （普）No.6262758　北関東地区乗馬倶楽部振興協会</t>
    <rPh sb="1" eb="3">
      <t>ギンコウ</t>
    </rPh>
    <rPh sb="3" eb="5">
      <t>フリコミ</t>
    </rPh>
    <rPh sb="8" eb="10">
      <t>ジョウヨウ</t>
    </rPh>
    <rPh sb="10" eb="12">
      <t>ギンコウ</t>
    </rPh>
    <rPh sb="13" eb="15">
      <t>ナガオカ</t>
    </rPh>
    <rPh sb="15" eb="17">
      <t>シテン</t>
    </rPh>
    <rPh sb="19" eb="20">
      <t>フサキ</t>
    </rPh>
    <rPh sb="32" eb="33">
      <t>キタ</t>
    </rPh>
    <rPh sb="33" eb="35">
      <t>カントウ</t>
    </rPh>
    <rPh sb="35" eb="37">
      <t>チク</t>
    </rPh>
    <rPh sb="37" eb="39">
      <t>ジョウバ</t>
    </rPh>
    <rPh sb="39" eb="42">
      <t>クラブ</t>
    </rPh>
    <rPh sb="42" eb="44">
      <t>シンコウ</t>
    </rPh>
    <rPh sb="44" eb="46">
      <t>キョウカイ</t>
    </rPh>
    <phoneticPr fontId="11"/>
  </si>
  <si>
    <t>LINEのオープンチャット・競技会webサイトのご案内</t>
    <phoneticPr fontId="11"/>
  </si>
  <si>
    <t>北関東地区乗馬倶楽部振興協会への加入</t>
    <rPh sb="0" eb="3">
      <t>キタカントウ</t>
    </rPh>
    <rPh sb="3" eb="5">
      <t>チク</t>
    </rPh>
    <rPh sb="5" eb="7">
      <t>ジョウバ</t>
    </rPh>
    <rPh sb="7" eb="10">
      <t>クラブ</t>
    </rPh>
    <rPh sb="10" eb="12">
      <t>シンコウ</t>
    </rPh>
    <rPh sb="12" eb="14">
      <t>キョウカイ</t>
    </rPh>
    <rPh sb="16" eb="18">
      <t>カニュウ</t>
    </rPh>
    <phoneticPr fontId="11"/>
  </si>
  <si>
    <t>北関東地区乗馬倶楽部振興協会未加入の場合</t>
    <rPh sb="0" eb="3">
      <t>キタカントウ</t>
    </rPh>
    <rPh sb="3" eb="5">
      <t>チク</t>
    </rPh>
    <rPh sb="5" eb="7">
      <t>ジョウバ</t>
    </rPh>
    <rPh sb="7" eb="10">
      <t>クラブ</t>
    </rPh>
    <rPh sb="10" eb="12">
      <t>シンコウ</t>
    </rPh>
    <rPh sb="12" eb="14">
      <t>キョウカイ</t>
    </rPh>
    <rPh sb="14" eb="17">
      <t>ミカニュウ</t>
    </rPh>
    <rPh sb="18" eb="20">
      <t>バアイ</t>
    </rPh>
    <phoneticPr fontId="11"/>
  </si>
  <si>
    <t>＜＜全国乗馬倶楽部振興会へ提出しなければなりませんので、必ず記載してください＞＞</t>
    <phoneticPr fontId="11"/>
  </si>
  <si>
    <t>選手名</t>
    <phoneticPr fontId="11"/>
  </si>
  <si>
    <t>銀行振込</t>
  </si>
  <si>
    <t>無差別級</t>
    <rPh sb="0" eb="3">
      <t>ムサベツ</t>
    </rPh>
    <rPh sb="3" eb="4">
      <t>キュウ</t>
    </rPh>
    <phoneticPr fontId="11"/>
  </si>
  <si>
    <t>2C</t>
    <phoneticPr fontId="11"/>
  </si>
  <si>
    <t>2B</t>
    <phoneticPr fontId="11"/>
  </si>
  <si>
    <t>ｼﾞﾑｶｰﾅ</t>
    <phoneticPr fontId="11"/>
  </si>
  <si>
    <t>ｸﾛｽ&amp;60</t>
    <phoneticPr fontId="11"/>
  </si>
  <si>
    <t>7
OP</t>
  </si>
  <si>
    <t>11
OP</t>
  </si>
  <si>
    <t>14
OP</t>
  </si>
  <si>
    <t>15
OP</t>
  </si>
  <si>
    <t>16
OP</t>
  </si>
  <si>
    <t>出場競技（数字を〇で囲って下さい。無差別級馬場は数字下の（　）に実施課目をご記入下さい）</t>
    <rPh sb="0" eb="2">
      <t>シュツジョウ</t>
    </rPh>
    <rPh sb="2" eb="4">
      <t>キョウギ</t>
    </rPh>
    <rPh sb="5" eb="7">
      <t>スウジ</t>
    </rPh>
    <rPh sb="10" eb="11">
      <t>カコ</t>
    </rPh>
    <rPh sb="13" eb="14">
      <t>クダ</t>
    </rPh>
    <rPh sb="17" eb="20">
      <t>ムサベツ</t>
    </rPh>
    <rPh sb="20" eb="21">
      <t>キュウ</t>
    </rPh>
    <rPh sb="24" eb="26">
      <t>スウジ</t>
    </rPh>
    <rPh sb="26" eb="27">
      <t>シタ</t>
    </rPh>
    <rPh sb="32" eb="34">
      <t>ジッシ</t>
    </rPh>
    <rPh sb="38" eb="40">
      <t>キニュウ</t>
    </rPh>
    <rPh sb="40" eb="41">
      <t>クダ</t>
    </rPh>
    <phoneticPr fontId="11"/>
  </si>
  <si>
    <t xml:space="preserve"> 合計
（①+②+③+④）</t>
    <rPh sb="1" eb="3">
      <t>ゴウケイ</t>
    </rPh>
    <phoneticPr fontId="11"/>
  </si>
  <si>
    <t>① 2/28 計</t>
    <rPh sb="7" eb="8">
      <t>ケイ</t>
    </rPh>
    <phoneticPr fontId="11"/>
  </si>
  <si>
    <t>③ 入厩料 計</t>
    <rPh sb="2" eb="4">
      <t>ニュウキュウ</t>
    </rPh>
    <rPh sb="4" eb="5">
      <t>リョウ</t>
    </rPh>
    <rPh sb="6" eb="7">
      <t>ケイ</t>
    </rPh>
    <phoneticPr fontId="11"/>
  </si>
  <si>
    <t>入厩料</t>
    <rPh sb="0" eb="2">
      <t>ニュウキュウ</t>
    </rPh>
    <rPh sb="2" eb="3">
      <t>リョウ</t>
    </rPh>
    <phoneticPr fontId="11"/>
  </si>
  <si>
    <t>×　　　 頭</t>
    <rPh sb="5" eb="6">
      <t>トウ</t>
    </rPh>
    <phoneticPr fontId="11"/>
  </si>
  <si>
    <t>1頭当 \5,000</t>
    <rPh sb="1" eb="2">
      <t>トウ</t>
    </rPh>
    <rPh sb="2" eb="3">
      <t>ア</t>
    </rPh>
    <phoneticPr fontId="11"/>
  </si>
  <si>
    <t>② 3/1 計</t>
    <rPh sb="6" eb="7">
      <t>ケイ</t>
    </rPh>
    <phoneticPr fontId="11"/>
  </si>
  <si>
    <t>④ 未加入クラブ用 計</t>
    <rPh sb="2" eb="5">
      <t>ミカニュウ</t>
    </rPh>
    <rPh sb="8" eb="9">
      <t>ヨウ</t>
    </rPh>
    <rPh sb="10" eb="11">
      <t>ケイ</t>
    </rPh>
    <phoneticPr fontId="11"/>
  </si>
  <si>
    <t>1エントリーにつき　+\1,000 ×</t>
    <phoneticPr fontId="11"/>
  </si>
  <si>
    <t>入厩1頭につき　  +\2,000 ×</t>
    <rPh sb="0" eb="2">
      <t>ニュウキュウ</t>
    </rPh>
    <rPh sb="3" eb="4">
      <t>トウ</t>
    </rPh>
    <phoneticPr fontId="11"/>
  </si>
  <si>
    <t>,000</t>
    <phoneticPr fontId="11"/>
  </si>
  <si>
    <r>
      <t>※北関東地区乗馬倶楽部振興協会</t>
    </r>
    <r>
      <rPr>
        <b/>
        <u/>
        <sz val="9"/>
        <rFont val="Yu Gothic UI"/>
        <family val="3"/>
        <charset val="128"/>
      </rPr>
      <t>未加入</t>
    </r>
    <r>
      <rPr>
        <b/>
        <sz val="9"/>
        <rFont val="Yu Gothic UI"/>
        <family val="3"/>
        <charset val="128"/>
      </rPr>
      <t>クラブ用</t>
    </r>
    <rPh sb="1" eb="4">
      <t>キタカントウ</t>
    </rPh>
    <rPh sb="4" eb="6">
      <t>チク</t>
    </rPh>
    <rPh sb="6" eb="8">
      <t>ジョウバ</t>
    </rPh>
    <rPh sb="8" eb="11">
      <t>クラブ</t>
    </rPh>
    <rPh sb="11" eb="13">
      <t>シンコウ</t>
    </rPh>
    <rPh sb="13" eb="15">
      <t>キョウカイ</t>
    </rPh>
    <rPh sb="15" eb="18">
      <t>ミカニュウ</t>
    </rPh>
    <rPh sb="21" eb="22">
      <t>ヨウ</t>
    </rPh>
    <phoneticPr fontId="11"/>
  </si>
  <si>
    <t>第33回北関東ホースショー 団体情報・合計計算書</t>
    <rPh sb="0" eb="1">
      <t>ダイ</t>
    </rPh>
    <rPh sb="3" eb="4">
      <t>カイ</t>
    </rPh>
    <rPh sb="4" eb="5">
      <t>キタ</t>
    </rPh>
    <rPh sb="5" eb="7">
      <t>カントウ</t>
    </rPh>
    <phoneticPr fontId="11"/>
  </si>
  <si>
    <t xml:space="preserve"> 大会期間中責任者名</t>
    <phoneticPr fontId="11"/>
  </si>
  <si>
    <t>申込担当者名</t>
    <rPh sb="0" eb="2">
      <t>モウシコミ</t>
    </rPh>
    <rPh sb="2" eb="5">
      <t>タントウシャ</t>
    </rPh>
    <phoneticPr fontId="11"/>
  </si>
  <si>
    <t>　　　 件 ＝ \</t>
    <phoneticPr fontId="11"/>
  </si>
  <si>
    <t>　　　 頭 ＝ \</t>
    <phoneticPr fontId="11"/>
  </si>
  <si>
    <t>北関東ｻﾗﾌﾞﾚｯﾄﾞﾁｬﾚﾝｼﾞ（85cm）</t>
    <rPh sb="0" eb="3">
      <t>キタカントウ</t>
    </rPh>
    <phoneticPr fontId="2"/>
  </si>
  <si>
    <t>北関東ｻﾗﾌﾞﾚｯﾄﾞ選手権（95cm）</t>
    <rPh sb="0" eb="3">
      <t>キタカントウ</t>
    </rPh>
    <rPh sb="11" eb="14">
      <t>センシュケン</t>
    </rPh>
    <phoneticPr fontId="2"/>
  </si>
  <si>
    <t>サラ85</t>
    <phoneticPr fontId="11"/>
  </si>
  <si>
    <t>サラ95</t>
    <phoneticPr fontId="11"/>
  </si>
  <si>
    <t>9
OP</t>
  </si>
  <si>
    <t>17
OP</t>
  </si>
  <si>
    <t>18
OP</t>
  </si>
  <si>
    <t>1
（　 　　）</t>
  </si>
  <si>
    <t>1 OP
（　 　　）</t>
  </si>
  <si>
    <t>10
（　 　　）</t>
  </si>
  <si>
    <t>10 OP
（　 　　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</si>
</sst>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¥&quot;#,##0;[Red]&quot;¥&quot;\-#,##0"/>
    <numFmt numFmtId="176" formatCode="yyyy/m/d;@"/>
    <numFmt numFmtId="177" formatCode="m&quot;月&quot;d&quot;日&quot;;@"/>
    <numFmt numFmtId="178" formatCode="h:mm&quot;頃&quot;"/>
    <numFmt numFmtId="179" formatCode="&quot; (　&quot;0&quot;　)個＝&quot;"/>
    <numFmt numFmtId="180" formatCode="&quot;¥&quot;0,000&quot; × &quot;"/>
    <numFmt numFmtId="181" formatCode="&quot;中&quot;&quot;型&quot;0&quot;台&quot;"/>
    <numFmt numFmtId="182" formatCode="&quot;大&quot;&quot;型&quot;0&quot;台&quot;"/>
    <numFmt numFmtId="183" formatCode="&quot;小&quot;&quot;型&quot;&quot;・&quot;&quot;ト&quot;&quot;レ&quot;&quot;ー&quot;&quot;ラ&quot;&quot;ー&quot;&quot;等&quot;0&quot;台&quot;"/>
    <numFmt numFmtId="184" formatCode="&quot; (　&quot;0&quot;　)頭&quot;"/>
    <numFmt numFmtId="185" formatCode="&quot; ( &quot;0&quot; )エントリー&quot;"/>
  </numFmts>
  <fonts count="48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Yu Gothic UI"/>
      <family val="3"/>
      <charset val="128"/>
    </font>
    <font>
      <sz val="8"/>
      <name val="Yu Gothic UI"/>
      <family val="3"/>
      <charset val="128"/>
    </font>
    <font>
      <sz val="7"/>
      <name val="Yu Gothic UI"/>
      <family val="3"/>
      <charset val="128"/>
    </font>
    <font>
      <sz val="11"/>
      <name val="Yu Gothic UI"/>
      <family val="3"/>
      <charset val="128"/>
    </font>
    <font>
      <sz val="10"/>
      <name val="Yu Gothic UI"/>
      <family val="3"/>
      <charset val="128"/>
    </font>
    <font>
      <b/>
      <sz val="10"/>
      <name val="Yu Gothic UI"/>
      <family val="3"/>
      <charset val="128"/>
    </font>
    <font>
      <sz val="14"/>
      <name val="Yu Gothic UI"/>
      <family val="3"/>
      <charset val="128"/>
    </font>
    <font>
      <b/>
      <sz val="14"/>
      <name val="Yu Gothic UI"/>
      <family val="3"/>
      <charset val="128"/>
    </font>
    <font>
      <b/>
      <sz val="12"/>
      <name val="Yu Gothic UI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theme="0"/>
      <name val="Yu Gothic UI"/>
      <family val="3"/>
      <charset val="128"/>
    </font>
    <font>
      <sz val="10"/>
      <color theme="3"/>
      <name val="Yu Gothic UI"/>
      <family val="3"/>
      <charset val="128"/>
    </font>
    <font>
      <sz val="10"/>
      <name val="Yu Gothic UI Semilight"/>
      <family val="3"/>
      <charset val="128"/>
    </font>
    <font>
      <b/>
      <u val="double"/>
      <sz val="11"/>
      <name val="Yu Gothic UI"/>
      <family val="3"/>
      <charset val="128"/>
    </font>
    <font>
      <b/>
      <sz val="12"/>
      <color theme="10"/>
      <name val="Yu Gothic UI"/>
      <family val="3"/>
      <charset val="128"/>
    </font>
    <font>
      <sz val="10"/>
      <color theme="0"/>
      <name val="Yu Gothic UI"/>
      <family val="3"/>
      <charset val="128"/>
    </font>
    <font>
      <b/>
      <sz val="11"/>
      <name val="Yu Gothic UI"/>
      <family val="3"/>
      <charset val="128"/>
    </font>
    <font>
      <sz val="11"/>
      <color rgb="FFEFEFFF"/>
      <name val="Yu Gothic UI"/>
      <family val="3"/>
      <charset val="128"/>
    </font>
    <font>
      <b/>
      <sz val="10"/>
      <color rgb="FFFF0000"/>
      <name val="Yu Gothic UI"/>
      <family val="3"/>
      <charset val="128"/>
    </font>
    <font>
      <b/>
      <sz val="16"/>
      <name val="Yu Gothic UI"/>
      <family val="3"/>
      <charset val="128"/>
    </font>
    <font>
      <sz val="9"/>
      <color rgb="FF000000"/>
      <name val="Meiryo UI"/>
      <family val="3"/>
      <charset val="128"/>
    </font>
    <font>
      <b/>
      <sz val="12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BIZ UDPゴシック"/>
      <family val="3"/>
      <charset val="128"/>
    </font>
    <font>
      <sz val="5"/>
      <color theme="1"/>
      <name val="BIZ UDPゴシック"/>
      <family val="3"/>
      <charset val="128"/>
    </font>
    <font>
      <sz val="7"/>
      <color theme="1"/>
      <name val="BIZ UDPゴシック"/>
      <family val="3"/>
      <charset val="128"/>
    </font>
    <font>
      <sz val="7"/>
      <color rgb="FF333333"/>
      <name val="BIZ UDPゴシック"/>
      <family val="3"/>
      <charset val="128"/>
    </font>
    <font>
      <sz val="6"/>
      <color rgb="FF333333"/>
      <name val="BIZ UDPゴシック"/>
      <family val="3"/>
      <charset val="128"/>
    </font>
    <font>
      <sz val="7"/>
      <color theme="1"/>
      <name val="BIZ UDゴシック"/>
      <family val="3"/>
      <charset val="128"/>
    </font>
    <font>
      <sz val="8"/>
      <color theme="1"/>
      <name val="BIZ UDゴシック"/>
      <family val="3"/>
      <charset val="128"/>
    </font>
    <font>
      <sz val="6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b/>
      <sz val="9"/>
      <name val="Yu Gothic UI"/>
      <family val="3"/>
      <charset val="128"/>
    </font>
    <font>
      <b/>
      <sz val="8"/>
      <name val="Yu Gothic UI"/>
      <family val="3"/>
      <charset val="128"/>
    </font>
    <font>
      <b/>
      <u/>
      <sz val="9"/>
      <name val="Yu Gothic UI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D9FF"/>
        <bgColor indexed="64"/>
      </patternFill>
    </fill>
    <fill>
      <patternFill patternType="solid">
        <fgColor rgb="FFFAFAFF"/>
        <bgColor indexed="64"/>
      </patternFill>
    </fill>
  </fills>
  <borders count="16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/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</borders>
  <cellStyleXfs count="21">
    <xf numFmtId="0" fontId="0" fillId="0" borderId="0"/>
    <xf numFmtId="6" fontId="10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10" fillId="0" borderId="0">
      <alignment vertical="center"/>
    </xf>
    <xf numFmtId="0" fontId="9" fillId="0" borderId="0">
      <alignment vertical="center"/>
    </xf>
    <xf numFmtId="6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6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6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6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6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6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692">
    <xf numFmtId="0" fontId="0" fillId="0" borderId="0" xfId="0"/>
    <xf numFmtId="0" fontId="15" fillId="0" borderId="0" xfId="0" applyFont="1"/>
    <xf numFmtId="0" fontId="16" fillId="0" borderId="0" xfId="0" applyFont="1"/>
    <xf numFmtId="0" fontId="16" fillId="0" borderId="0" xfId="0" applyFont="1" applyAlignment="1">
      <alignment horizontal="center"/>
    </xf>
    <xf numFmtId="0" fontId="16" fillId="0" borderId="0" xfId="0" applyFont="1" applyProtection="1">
      <protection locked="0"/>
    </xf>
    <xf numFmtId="6" fontId="16" fillId="0" borderId="0" xfId="1" applyFont="1"/>
    <xf numFmtId="0" fontId="16" fillId="0" borderId="0" xfId="0" applyFont="1" applyProtection="1">
      <protection hidden="1"/>
    </xf>
    <xf numFmtId="0" fontId="16" fillId="0" borderId="0" xfId="0" applyFont="1" applyAlignment="1" applyProtection="1">
      <alignment horizontal="center"/>
      <protection hidden="1"/>
    </xf>
    <xf numFmtId="0" fontId="16" fillId="2" borderId="48" xfId="0" applyFont="1" applyFill="1" applyBorder="1" applyAlignment="1">
      <alignment horizontal="center" vertical="center"/>
    </xf>
    <xf numFmtId="0" fontId="16" fillId="0" borderId="32" xfId="0" applyFont="1" applyBorder="1" applyAlignment="1" applyProtection="1">
      <alignment horizontal="center" vertical="center"/>
      <protection locked="0"/>
    </xf>
    <xf numFmtId="0" fontId="16" fillId="0" borderId="16" xfId="0" applyFont="1" applyBorder="1" applyAlignment="1" applyProtection="1">
      <alignment horizontal="center" vertical="center"/>
      <protection locked="0"/>
    </xf>
    <xf numFmtId="0" fontId="16" fillId="2" borderId="4" xfId="0" applyFont="1" applyFill="1" applyBorder="1" applyAlignment="1">
      <alignment horizontal="center" vertical="center" shrinkToFit="1"/>
    </xf>
    <xf numFmtId="0" fontId="16" fillId="2" borderId="19" xfId="0" applyFont="1" applyFill="1" applyBorder="1" applyAlignment="1">
      <alignment horizontal="center" vertical="center" shrinkToFit="1"/>
    </xf>
    <xf numFmtId="0" fontId="16" fillId="2" borderId="48" xfId="0" applyFont="1" applyFill="1" applyBorder="1" applyAlignment="1">
      <alignment horizontal="center" vertical="center" shrinkToFit="1"/>
    </xf>
    <xf numFmtId="0" fontId="16" fillId="2" borderId="11" xfId="0" applyFont="1" applyFill="1" applyBorder="1" applyAlignment="1" applyProtection="1">
      <alignment horizontal="center" vertical="center" shrinkToFit="1"/>
      <protection hidden="1"/>
    </xf>
    <xf numFmtId="0" fontId="16" fillId="0" borderId="15" xfId="0" applyFont="1" applyBorder="1" applyAlignment="1" applyProtection="1">
      <alignment horizontal="center" vertical="center"/>
      <protection locked="0"/>
    </xf>
    <xf numFmtId="0" fontId="16" fillId="0" borderId="17" xfId="0" applyFont="1" applyBorder="1" applyAlignment="1" applyProtection="1">
      <alignment horizontal="center" vertical="center"/>
      <protection locked="0"/>
    </xf>
    <xf numFmtId="0" fontId="16" fillId="0" borderId="8" xfId="0" applyFont="1" applyBorder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 shrinkToFit="1"/>
      <protection locked="0" hidden="1"/>
    </xf>
    <xf numFmtId="0" fontId="16" fillId="0" borderId="18" xfId="0" applyFont="1" applyBorder="1" applyAlignment="1" applyProtection="1">
      <alignment horizontal="center" vertical="center" shrinkToFit="1"/>
      <protection locked="0" hidden="1"/>
    </xf>
    <xf numFmtId="0" fontId="16" fillId="0" borderId="17" xfId="0" applyFont="1" applyBorder="1" applyAlignment="1" applyProtection="1">
      <alignment horizontal="center" vertical="center" shrinkToFit="1"/>
      <protection locked="0" hidden="1"/>
    </xf>
    <xf numFmtId="0" fontId="16" fillId="0" borderId="8" xfId="0" applyFont="1" applyBorder="1" applyAlignment="1" applyProtection="1">
      <alignment horizontal="center" vertical="center" shrinkToFit="1"/>
      <protection locked="0" hidden="1"/>
    </xf>
    <xf numFmtId="0" fontId="16" fillId="0" borderId="32" xfId="0" applyFont="1" applyBorder="1" applyAlignment="1" applyProtection="1">
      <alignment horizontal="center" vertical="center" shrinkToFit="1"/>
      <protection locked="0" hidden="1"/>
    </xf>
    <xf numFmtId="0" fontId="15" fillId="0" borderId="0" xfId="0" applyFont="1" applyAlignment="1">
      <alignment horizontal="left"/>
    </xf>
    <xf numFmtId="0" fontId="15" fillId="2" borderId="38" xfId="0" applyFont="1" applyFill="1" applyBorder="1" applyAlignment="1">
      <alignment vertical="center"/>
    </xf>
    <xf numFmtId="0" fontId="20" fillId="3" borderId="5" xfId="0" applyFont="1" applyFill="1" applyBorder="1" applyAlignment="1">
      <alignment horizontal="center" vertical="center"/>
    </xf>
    <xf numFmtId="6" fontId="16" fillId="2" borderId="11" xfId="1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34" xfId="0" applyFont="1" applyBorder="1" applyAlignment="1" applyProtection="1">
      <alignment horizontal="center" vertical="center" shrinkToFit="1"/>
      <protection locked="0" hidden="1"/>
    </xf>
    <xf numFmtId="0" fontId="16" fillId="0" borderId="44" xfId="0" applyFont="1" applyBorder="1" applyAlignment="1" applyProtection="1">
      <alignment horizontal="center" vertical="center" shrinkToFit="1"/>
      <protection locked="0" hidden="1"/>
    </xf>
    <xf numFmtId="0" fontId="16" fillId="0" borderId="33" xfId="0" applyFont="1" applyBorder="1" applyAlignment="1" applyProtection="1">
      <alignment horizontal="center" vertical="center" shrinkToFit="1"/>
      <protection locked="0" hidden="1"/>
    </xf>
    <xf numFmtId="0" fontId="16" fillId="0" borderId="31" xfId="0" applyFont="1" applyBorder="1" applyAlignment="1" applyProtection="1">
      <alignment horizontal="center" vertical="center" shrinkToFit="1"/>
      <protection locked="0" hidden="1"/>
    </xf>
    <xf numFmtId="0" fontId="17" fillId="0" borderId="0" xfId="0" applyFont="1" applyAlignment="1">
      <alignment vertical="center"/>
    </xf>
    <xf numFmtId="0" fontId="16" fillId="0" borderId="7" xfId="0" applyFont="1" applyBorder="1" applyAlignment="1" applyProtection="1">
      <alignment vertical="center"/>
      <protection locked="0" hidden="1"/>
    </xf>
    <xf numFmtId="0" fontId="16" fillId="0" borderId="8" xfId="0" applyFont="1" applyBorder="1" applyAlignment="1" applyProtection="1">
      <alignment vertical="center"/>
      <protection locked="0" hidden="1"/>
    </xf>
    <xf numFmtId="0" fontId="16" fillId="0" borderId="32" xfId="0" applyFont="1" applyBorder="1" applyAlignment="1" applyProtection="1">
      <alignment vertical="center"/>
      <protection locked="0" hidden="1"/>
    </xf>
    <xf numFmtId="0" fontId="16" fillId="0" borderId="18" xfId="0" applyFont="1" applyBorder="1" applyAlignment="1" applyProtection="1">
      <alignment vertical="center"/>
      <protection locked="0" hidden="1"/>
    </xf>
    <xf numFmtId="0" fontId="16" fillId="0" borderId="18" xfId="0" applyFont="1" applyBorder="1" applyAlignment="1" applyProtection="1">
      <alignment horizontal="center" vertical="center"/>
      <protection locked="0"/>
    </xf>
    <xf numFmtId="0" fontId="16" fillId="0" borderId="17" xfId="0" applyFont="1" applyBorder="1" applyAlignment="1" applyProtection="1">
      <alignment vertical="center"/>
      <protection locked="0" hidden="1"/>
    </xf>
    <xf numFmtId="0" fontId="17" fillId="0" borderId="0" xfId="0" applyFont="1" applyAlignment="1" applyProtection="1">
      <alignment vertical="center"/>
      <protection hidden="1"/>
    </xf>
    <xf numFmtId="0" fontId="24" fillId="5" borderId="25" xfId="3" applyFont="1" applyFill="1" applyBorder="1" applyAlignment="1" applyProtection="1">
      <alignment horizontal="left" vertical="center"/>
      <protection hidden="1"/>
    </xf>
    <xf numFmtId="0" fontId="24" fillId="0" borderId="0" xfId="3" applyFont="1" applyProtection="1">
      <alignment vertical="center"/>
      <protection hidden="1"/>
    </xf>
    <xf numFmtId="0" fontId="24" fillId="5" borderId="25" xfId="3" applyFont="1" applyFill="1" applyBorder="1" applyAlignment="1" applyProtection="1">
      <alignment horizontal="left" vertical="center" shrinkToFit="1"/>
      <protection hidden="1"/>
    </xf>
    <xf numFmtId="0" fontId="24" fillId="6" borderId="7" xfId="3" applyFont="1" applyFill="1" applyBorder="1" applyAlignment="1" applyProtection="1">
      <alignment horizontal="center" vertical="center"/>
      <protection hidden="1"/>
    </xf>
    <xf numFmtId="6" fontId="24" fillId="0" borderId="7" xfId="1" applyFont="1" applyFill="1" applyBorder="1" applyAlignment="1" applyProtection="1">
      <alignment vertical="center"/>
      <protection hidden="1"/>
    </xf>
    <xf numFmtId="0" fontId="24" fillId="0" borderId="3" xfId="3" applyFont="1" applyBorder="1" applyProtection="1">
      <alignment vertical="center"/>
      <protection hidden="1"/>
    </xf>
    <xf numFmtId="0" fontId="24" fillId="0" borderId="3" xfId="3" applyFont="1" applyBorder="1" applyAlignment="1" applyProtection="1">
      <alignment horizontal="center" vertical="center"/>
      <protection hidden="1"/>
    </xf>
    <xf numFmtId="6" fontId="24" fillId="0" borderId="3" xfId="1" applyFont="1" applyBorder="1" applyAlignment="1" applyProtection="1">
      <alignment horizontal="right" vertical="center"/>
      <protection hidden="1"/>
    </xf>
    <xf numFmtId="0" fontId="24" fillId="0" borderId="7" xfId="3" applyFont="1" applyBorder="1" applyProtection="1">
      <alignment vertical="center"/>
      <protection hidden="1"/>
    </xf>
    <xf numFmtId="0" fontId="24" fillId="0" borderId="7" xfId="3" applyFont="1" applyBorder="1" applyAlignment="1" applyProtection="1">
      <alignment horizontal="center" vertical="center"/>
      <protection hidden="1"/>
    </xf>
    <xf numFmtId="6" fontId="24" fillId="0" borderId="7" xfId="1" applyFont="1" applyBorder="1" applyAlignment="1" applyProtection="1">
      <alignment horizontal="right" vertical="center"/>
      <protection hidden="1"/>
    </xf>
    <xf numFmtId="0" fontId="16" fillId="0" borderId="32" xfId="0" applyFont="1" applyBorder="1" applyAlignment="1" applyProtection="1">
      <alignment vertical="center" shrinkToFit="1"/>
      <protection locked="0" hidden="1"/>
    </xf>
    <xf numFmtId="0" fontId="16" fillId="0" borderId="7" xfId="0" applyFont="1" applyBorder="1" applyAlignment="1" applyProtection="1">
      <alignment vertical="center" shrinkToFit="1"/>
      <protection locked="0" hidden="1"/>
    </xf>
    <xf numFmtId="0" fontId="16" fillId="0" borderId="18" xfId="0" applyFont="1" applyBorder="1" applyAlignment="1" applyProtection="1">
      <alignment vertical="center" shrinkToFit="1"/>
      <protection locked="0" hidden="1"/>
    </xf>
    <xf numFmtId="0" fontId="16" fillId="0" borderId="17" xfId="0" applyFont="1" applyBorder="1" applyAlignment="1" applyProtection="1">
      <alignment vertical="center" shrinkToFit="1"/>
      <protection locked="0" hidden="1"/>
    </xf>
    <xf numFmtId="0" fontId="16" fillId="0" borderId="8" xfId="0" applyFont="1" applyBorder="1" applyAlignment="1" applyProtection="1">
      <alignment vertical="center" shrinkToFit="1"/>
      <protection locked="0" hidden="1"/>
    </xf>
    <xf numFmtId="0" fontId="16" fillId="0" borderId="28" xfId="0" applyFont="1" applyBorder="1" applyAlignment="1" applyProtection="1">
      <alignment horizontal="center" vertical="center" shrinkToFit="1"/>
      <protection locked="0" hidden="1"/>
    </xf>
    <xf numFmtId="0" fontId="16" fillId="0" borderId="9" xfId="0" applyFont="1" applyBorder="1" applyAlignment="1" applyProtection="1">
      <alignment horizontal="center" vertical="center" shrinkToFit="1"/>
      <protection locked="0" hidden="1"/>
    </xf>
    <xf numFmtId="0" fontId="16" fillId="0" borderId="35" xfId="0" applyFont="1" applyBorder="1" applyAlignment="1" applyProtection="1">
      <alignment horizontal="center" vertical="center" shrinkToFit="1"/>
      <protection locked="0" hidden="1"/>
    </xf>
    <xf numFmtId="0" fontId="16" fillId="0" borderId="26" xfId="0" applyFont="1" applyBorder="1" applyAlignment="1" applyProtection="1">
      <alignment horizontal="center" vertical="center" shrinkToFit="1"/>
      <protection locked="0" hidden="1"/>
    </xf>
    <xf numFmtId="0" fontId="16" fillId="0" borderId="10" xfId="0" applyFont="1" applyBorder="1" applyAlignment="1" applyProtection="1">
      <alignment horizontal="center" vertical="center" shrinkToFit="1"/>
      <protection locked="0" hidden="1"/>
    </xf>
    <xf numFmtId="0" fontId="16" fillId="0" borderId="36" xfId="0" applyFont="1" applyBorder="1" applyAlignment="1" applyProtection="1">
      <alignment horizontal="center" vertical="center" shrinkToFit="1"/>
      <protection locked="0" hidden="1"/>
    </xf>
    <xf numFmtId="0" fontId="16" fillId="0" borderId="51" xfId="0" applyFont="1" applyBorder="1" applyAlignment="1" applyProtection="1">
      <alignment horizontal="center" vertical="center" shrinkToFit="1"/>
      <protection locked="0" hidden="1"/>
    </xf>
    <xf numFmtId="0" fontId="16" fillId="0" borderId="53" xfId="0" applyFont="1" applyBorder="1" applyAlignment="1" applyProtection="1">
      <alignment horizontal="center" vertical="center" shrinkToFit="1"/>
      <protection locked="0" hidden="1"/>
    </xf>
    <xf numFmtId="0" fontId="16" fillId="0" borderId="56" xfId="0" applyFont="1" applyBorder="1" applyAlignment="1" applyProtection="1">
      <alignment horizontal="center" vertical="center" shrinkToFit="1"/>
      <protection locked="0" hidden="1"/>
    </xf>
    <xf numFmtId="0" fontId="16" fillId="0" borderId="45" xfId="0" applyFont="1" applyBorder="1" applyAlignment="1" applyProtection="1">
      <alignment horizontal="center" vertical="center" shrinkToFit="1"/>
      <protection locked="0" hidden="1"/>
    </xf>
    <xf numFmtId="0" fontId="16" fillId="0" borderId="50" xfId="0" applyFont="1" applyBorder="1" applyAlignment="1" applyProtection="1">
      <alignment horizontal="center" vertical="center" shrinkToFit="1"/>
      <protection locked="0" hidden="1"/>
    </xf>
    <xf numFmtId="0" fontId="16" fillId="0" borderId="12" xfId="0" applyFont="1" applyBorder="1" applyAlignment="1" applyProtection="1">
      <alignment horizontal="center" vertical="center" shrinkToFit="1"/>
      <protection locked="0" hidden="1"/>
    </xf>
    <xf numFmtId="0" fontId="19" fillId="0" borderId="0" xfId="0" applyFont="1" applyAlignment="1">
      <alignment vertical="center"/>
    </xf>
    <xf numFmtId="0" fontId="16" fillId="0" borderId="21" xfId="0" applyFont="1" applyBorder="1" applyAlignment="1" applyProtection="1">
      <alignment horizontal="center" vertical="center" shrinkToFit="1"/>
      <protection locked="0" hidden="1"/>
    </xf>
    <xf numFmtId="0" fontId="23" fillId="4" borderId="19" xfId="0" applyFont="1" applyFill="1" applyBorder="1" applyAlignment="1" applyProtection="1">
      <alignment horizontal="left" vertical="center" shrinkToFit="1"/>
      <protection hidden="1"/>
    </xf>
    <xf numFmtId="0" fontId="23" fillId="4" borderId="48" xfId="0" applyFont="1" applyFill="1" applyBorder="1" applyAlignment="1" applyProtection="1">
      <alignment horizontal="center" vertical="center" shrinkToFit="1"/>
      <protection hidden="1"/>
    </xf>
    <xf numFmtId="0" fontId="23" fillId="4" borderId="48" xfId="0" applyFont="1" applyFill="1" applyBorder="1" applyAlignment="1" applyProtection="1">
      <alignment horizontal="left" vertical="center" shrinkToFit="1"/>
      <protection hidden="1"/>
    </xf>
    <xf numFmtId="0" fontId="23" fillId="4" borderId="4" xfId="0" applyFont="1" applyFill="1" applyBorder="1" applyAlignment="1" applyProtection="1">
      <alignment horizontal="center" vertical="center" shrinkToFit="1"/>
      <protection hidden="1"/>
    </xf>
    <xf numFmtId="176" fontId="23" fillId="4" borderId="48" xfId="0" applyNumberFormat="1" applyFont="1" applyFill="1" applyBorder="1" applyAlignment="1" applyProtection="1">
      <alignment horizontal="center" vertical="center" shrinkToFit="1"/>
      <protection hidden="1"/>
    </xf>
    <xf numFmtId="176" fontId="23" fillId="4" borderId="11" xfId="0" applyNumberFormat="1" applyFont="1" applyFill="1" applyBorder="1" applyAlignment="1" applyProtection="1">
      <alignment horizontal="center" vertical="center" shrinkToFit="1"/>
      <protection hidden="1"/>
    </xf>
    <xf numFmtId="0" fontId="23" fillId="4" borderId="5" xfId="0" applyFont="1" applyFill="1" applyBorder="1" applyAlignment="1" applyProtection="1">
      <alignment horizontal="center" vertical="center" shrinkToFit="1"/>
      <protection hidden="1"/>
    </xf>
    <xf numFmtId="0" fontId="23" fillId="4" borderId="48" xfId="0" applyFont="1" applyFill="1" applyBorder="1" applyAlignment="1" applyProtection="1">
      <alignment vertical="center"/>
      <protection hidden="1"/>
    </xf>
    <xf numFmtId="0" fontId="23" fillId="4" borderId="48" xfId="0" applyFont="1" applyFill="1" applyBorder="1" applyAlignment="1" applyProtection="1">
      <alignment horizontal="center" vertical="center"/>
      <protection hidden="1"/>
    </xf>
    <xf numFmtId="0" fontId="23" fillId="4" borderId="11" xfId="0" applyFont="1" applyFill="1" applyBorder="1" applyAlignment="1" applyProtection="1">
      <alignment horizontal="center" vertical="center" shrinkToFit="1"/>
      <protection hidden="1"/>
    </xf>
    <xf numFmtId="6" fontId="23" fillId="4" borderId="11" xfId="1" applyFont="1" applyFill="1" applyBorder="1" applyAlignment="1" applyProtection="1">
      <alignment vertical="center"/>
      <protection hidden="1"/>
    </xf>
    <xf numFmtId="176" fontId="23" fillId="4" borderId="19" xfId="0" applyNumberFormat="1" applyFont="1" applyFill="1" applyBorder="1" applyAlignment="1" applyProtection="1">
      <alignment horizontal="center" vertical="center" shrinkToFit="1"/>
      <protection hidden="1"/>
    </xf>
    <xf numFmtId="0" fontId="23" fillId="4" borderId="1" xfId="0" applyFont="1" applyFill="1" applyBorder="1" applyAlignment="1" applyProtection="1">
      <alignment horizontal="center" vertical="center" shrinkToFit="1"/>
      <protection hidden="1"/>
    </xf>
    <xf numFmtId="0" fontId="16" fillId="0" borderId="0" xfId="0" applyFont="1" applyAlignment="1">
      <alignment horizontal="center" vertical="center"/>
    </xf>
    <xf numFmtId="0" fontId="16" fillId="2" borderId="80" xfId="0" applyFont="1" applyFill="1" applyBorder="1" applyAlignment="1">
      <alignment horizontal="center" vertical="center"/>
    </xf>
    <xf numFmtId="0" fontId="23" fillId="4" borderId="80" xfId="0" applyFont="1" applyFill="1" applyBorder="1" applyAlignment="1" applyProtection="1">
      <alignment horizontal="center" vertical="center" shrinkToFit="1"/>
      <protection hidden="1"/>
    </xf>
    <xf numFmtId="0" fontId="16" fillId="2" borderId="80" xfId="0" applyFont="1" applyFill="1" applyBorder="1" applyAlignment="1">
      <alignment horizontal="center" vertical="center" shrinkToFit="1"/>
    </xf>
    <xf numFmtId="0" fontId="16" fillId="0" borderId="32" xfId="0" applyFont="1" applyBorder="1" applyAlignment="1" applyProtection="1">
      <alignment horizontal="center" vertical="center"/>
      <protection locked="0" hidden="1"/>
    </xf>
    <xf numFmtId="0" fontId="27" fillId="0" borderId="0" xfId="0" applyFont="1" applyProtection="1">
      <protection hidden="1"/>
    </xf>
    <xf numFmtId="0" fontId="16" fillId="0" borderId="15" xfId="0" applyFont="1" applyBorder="1" applyAlignment="1" applyProtection="1">
      <alignment vertical="center"/>
      <protection locked="0" hidden="1"/>
    </xf>
    <xf numFmtId="0" fontId="16" fillId="0" borderId="16" xfId="0" applyFont="1" applyBorder="1" applyAlignment="1" applyProtection="1">
      <alignment vertical="center"/>
      <protection locked="0" hidden="1"/>
    </xf>
    <xf numFmtId="0" fontId="16" fillId="0" borderId="24" xfId="0" applyFont="1" applyBorder="1" applyAlignment="1" applyProtection="1">
      <alignment horizontal="center" vertical="center" shrinkToFit="1"/>
      <protection locked="0" hidden="1"/>
    </xf>
    <xf numFmtId="0" fontId="16" fillId="0" borderId="54" xfId="0" applyFont="1" applyBorder="1" applyAlignment="1" applyProtection="1">
      <alignment horizontal="center" vertical="center" shrinkToFit="1"/>
      <protection locked="0" hidden="1"/>
    </xf>
    <xf numFmtId="0" fontId="16" fillId="0" borderId="55" xfId="0" applyFont="1" applyBorder="1" applyAlignment="1" applyProtection="1">
      <alignment horizontal="center" vertical="center" shrinkToFit="1"/>
      <protection locked="0" hidden="1"/>
    </xf>
    <xf numFmtId="0" fontId="16" fillId="0" borderId="0" xfId="0" applyFont="1" applyAlignment="1" applyProtection="1">
      <alignment horizontal="center" vertical="center"/>
      <protection hidden="1"/>
    </xf>
    <xf numFmtId="0" fontId="12" fillId="0" borderId="0" xfId="0" applyFont="1" applyProtection="1">
      <protection hidden="1"/>
    </xf>
    <xf numFmtId="0" fontId="12" fillId="2" borderId="52" xfId="0" applyFont="1" applyFill="1" applyBorder="1" applyAlignment="1" applyProtection="1">
      <alignment horizontal="center" vertical="center" shrinkToFit="1"/>
      <protection hidden="1"/>
    </xf>
    <xf numFmtId="0" fontId="12" fillId="2" borderId="36" xfId="0" applyFont="1" applyFill="1" applyBorder="1" applyAlignment="1" applyProtection="1">
      <alignment horizontal="center" vertical="center" shrinkToFit="1"/>
      <protection hidden="1"/>
    </xf>
    <xf numFmtId="0" fontId="16" fillId="0" borderId="46" xfId="0" applyFont="1" applyBorder="1" applyAlignment="1" applyProtection="1">
      <alignment horizontal="center" vertical="center" shrinkToFit="1"/>
      <protection locked="0" hidden="1"/>
    </xf>
    <xf numFmtId="0" fontId="16" fillId="0" borderId="22" xfId="0" applyFont="1" applyBorder="1" applyAlignment="1" applyProtection="1">
      <alignment horizontal="left" vertical="center" shrinkToFit="1"/>
      <protection locked="0" hidden="1"/>
    </xf>
    <xf numFmtId="0" fontId="16" fillId="0" borderId="32" xfId="0" applyFont="1" applyBorder="1" applyAlignment="1" applyProtection="1">
      <alignment horizontal="left" vertical="center" shrinkToFit="1"/>
      <protection locked="0" hidden="1"/>
    </xf>
    <xf numFmtId="14" fontId="16" fillId="0" borderId="32" xfId="0" applyNumberFormat="1" applyFont="1" applyBorder="1" applyAlignment="1" applyProtection="1">
      <alignment horizontal="center" vertical="center" shrinkToFit="1"/>
      <protection locked="0" hidden="1"/>
    </xf>
    <xf numFmtId="14" fontId="16" fillId="0" borderId="22" xfId="0" applyNumberFormat="1" applyFont="1" applyBorder="1" applyAlignment="1" applyProtection="1">
      <alignment horizontal="center" vertical="center" shrinkToFit="1"/>
      <protection locked="0" hidden="1"/>
    </xf>
    <xf numFmtId="14" fontId="16" fillId="0" borderId="34" xfId="0" applyNumberFormat="1" applyFont="1" applyBorder="1" applyAlignment="1" applyProtection="1">
      <alignment horizontal="center" vertical="center" shrinkToFit="1"/>
      <protection locked="0" hidden="1"/>
    </xf>
    <xf numFmtId="0" fontId="16" fillId="0" borderId="38" xfId="0" applyFont="1" applyBorder="1" applyAlignment="1" applyProtection="1">
      <alignment horizontal="center" vertical="center" shrinkToFit="1"/>
      <protection locked="0" hidden="1"/>
    </xf>
    <xf numFmtId="0" fontId="16" fillId="0" borderId="7" xfId="0" applyFont="1" applyBorder="1" applyAlignment="1" applyProtection="1">
      <alignment horizontal="left" vertical="center" shrinkToFit="1"/>
      <protection locked="0" hidden="1"/>
    </xf>
    <xf numFmtId="0" fontId="16" fillId="0" borderId="59" xfId="0" applyFont="1" applyBorder="1" applyAlignment="1" applyProtection="1">
      <alignment horizontal="center" vertical="center" shrinkToFit="1"/>
      <protection locked="0" hidden="1"/>
    </xf>
    <xf numFmtId="0" fontId="16" fillId="0" borderId="47" xfId="0" applyFont="1" applyBorder="1" applyAlignment="1" applyProtection="1">
      <alignment horizontal="left" vertical="center" shrinkToFit="1"/>
      <protection locked="0" hidden="1"/>
    </xf>
    <xf numFmtId="0" fontId="16" fillId="0" borderId="18" xfId="0" applyFont="1" applyBorder="1" applyAlignment="1" applyProtection="1">
      <alignment horizontal="left" vertical="center" shrinkToFit="1"/>
      <protection locked="0" hidden="1"/>
    </xf>
    <xf numFmtId="14" fontId="16" fillId="0" borderId="15" xfId="0" applyNumberFormat="1" applyFont="1" applyBorder="1" applyAlignment="1" applyProtection="1">
      <alignment horizontal="center" vertical="center" shrinkToFit="1"/>
      <protection locked="0" hidden="1"/>
    </xf>
    <xf numFmtId="14" fontId="16" fillId="0" borderId="47" xfId="0" applyNumberFormat="1" applyFont="1" applyBorder="1" applyAlignment="1" applyProtection="1">
      <alignment horizontal="center" vertical="center" shrinkToFit="1"/>
      <protection locked="0" hidden="1"/>
    </xf>
    <xf numFmtId="14" fontId="16" fillId="0" borderId="44" xfId="0" applyNumberFormat="1" applyFont="1" applyBorder="1" applyAlignment="1" applyProtection="1">
      <alignment horizontal="center" vertical="center" shrinkToFit="1"/>
      <protection locked="0" hidden="1"/>
    </xf>
    <xf numFmtId="0" fontId="16" fillId="0" borderId="83" xfId="0" applyFont="1" applyBorder="1" applyAlignment="1" applyProtection="1">
      <alignment horizontal="center" vertical="center" shrinkToFit="1"/>
      <protection locked="0" hidden="1"/>
    </xf>
    <xf numFmtId="0" fontId="16" fillId="0" borderId="82" xfId="0" applyFont="1" applyBorder="1" applyAlignment="1" applyProtection="1">
      <alignment horizontal="center" vertical="center" shrinkToFit="1"/>
      <protection locked="0" hidden="1"/>
    </xf>
    <xf numFmtId="0" fontId="16" fillId="0" borderId="30" xfId="0" applyFont="1" applyBorder="1" applyAlignment="1" applyProtection="1">
      <alignment horizontal="left" vertical="center" shrinkToFit="1"/>
      <protection locked="0" hidden="1"/>
    </xf>
    <xf numFmtId="0" fontId="16" fillId="0" borderId="17" xfId="0" applyFont="1" applyBorder="1" applyAlignment="1" applyProtection="1">
      <alignment horizontal="left" vertical="center" shrinkToFit="1"/>
      <protection locked="0" hidden="1"/>
    </xf>
    <xf numFmtId="14" fontId="16" fillId="0" borderId="17" xfId="0" applyNumberFormat="1" applyFont="1" applyBorder="1" applyAlignment="1" applyProtection="1">
      <alignment horizontal="center" vertical="center" shrinkToFit="1"/>
      <protection locked="0" hidden="1"/>
    </xf>
    <xf numFmtId="14" fontId="16" fillId="0" borderId="30" xfId="0" applyNumberFormat="1" applyFont="1" applyBorder="1" applyAlignment="1" applyProtection="1">
      <alignment horizontal="center" vertical="center" shrinkToFit="1"/>
      <protection locked="0" hidden="1"/>
    </xf>
    <xf numFmtId="14" fontId="16" fillId="0" borderId="33" xfId="0" applyNumberFormat="1" applyFont="1" applyBorder="1" applyAlignment="1" applyProtection="1">
      <alignment horizontal="center" vertical="center" shrinkToFit="1"/>
      <protection locked="0" hidden="1"/>
    </xf>
    <xf numFmtId="0" fontId="16" fillId="0" borderId="81" xfId="0" applyFont="1" applyBorder="1" applyAlignment="1" applyProtection="1">
      <alignment horizontal="center" vertical="center" shrinkToFit="1"/>
      <protection locked="0" hidden="1"/>
    </xf>
    <xf numFmtId="0" fontId="16" fillId="0" borderId="29" xfId="0" applyFont="1" applyBorder="1" applyAlignment="1" applyProtection="1">
      <alignment horizontal="left" vertical="center" shrinkToFit="1"/>
      <protection locked="0" hidden="1"/>
    </xf>
    <xf numFmtId="0" fontId="16" fillId="0" borderId="8" xfId="0" applyFont="1" applyBorder="1" applyAlignment="1" applyProtection="1">
      <alignment horizontal="left" vertical="center" shrinkToFit="1"/>
      <protection locked="0" hidden="1"/>
    </xf>
    <xf numFmtId="14" fontId="16" fillId="0" borderId="16" xfId="0" applyNumberFormat="1" applyFont="1" applyBorder="1" applyAlignment="1" applyProtection="1">
      <alignment horizontal="center" vertical="center" shrinkToFit="1"/>
      <protection locked="0" hidden="1"/>
    </xf>
    <xf numFmtId="14" fontId="16" fillId="0" borderId="29" xfId="0" applyNumberFormat="1" applyFont="1" applyBorder="1" applyAlignment="1" applyProtection="1">
      <alignment horizontal="center" vertical="center" shrinkToFit="1"/>
      <protection locked="0" hidden="1"/>
    </xf>
    <xf numFmtId="14" fontId="16" fillId="0" borderId="31" xfId="0" applyNumberFormat="1" applyFont="1" applyBorder="1" applyAlignment="1" applyProtection="1">
      <alignment horizontal="center" vertical="center" shrinkToFit="1"/>
      <protection locked="0" hidden="1"/>
    </xf>
    <xf numFmtId="0" fontId="16" fillId="0" borderId="49" xfId="0" applyFont="1" applyBorder="1" applyAlignment="1" applyProtection="1">
      <alignment horizontal="center" vertical="center" shrinkToFit="1"/>
      <protection locked="0" hidden="1"/>
    </xf>
    <xf numFmtId="0" fontId="16" fillId="2" borderId="4" xfId="0" applyFont="1" applyFill="1" applyBorder="1" applyAlignment="1">
      <alignment horizontal="center" vertical="center"/>
    </xf>
    <xf numFmtId="0" fontId="23" fillId="4" borderId="5" xfId="0" applyFont="1" applyFill="1" applyBorder="1" applyAlignment="1" applyProtection="1">
      <alignment horizontal="center" vertical="center"/>
      <protection hidden="1"/>
    </xf>
    <xf numFmtId="0" fontId="23" fillId="4" borderId="43" xfId="0" applyFont="1" applyFill="1" applyBorder="1" applyAlignment="1" applyProtection="1">
      <alignment horizontal="center" vertical="center"/>
      <protection hidden="1"/>
    </xf>
    <xf numFmtId="0" fontId="16" fillId="0" borderId="17" xfId="0" applyFont="1" applyBorder="1" applyAlignment="1" applyProtection="1">
      <alignment horizontal="center" vertical="center"/>
      <protection locked="0" hidden="1"/>
    </xf>
    <xf numFmtId="0" fontId="16" fillId="0" borderId="7" xfId="0" applyFont="1" applyBorder="1" applyAlignment="1" applyProtection="1">
      <alignment horizontal="center" vertical="center"/>
      <protection locked="0" hidden="1"/>
    </xf>
    <xf numFmtId="0" fontId="16" fillId="0" borderId="8" xfId="0" applyFont="1" applyBorder="1" applyAlignment="1" applyProtection="1">
      <alignment horizontal="center" vertical="center"/>
      <protection locked="0" hidden="1"/>
    </xf>
    <xf numFmtId="0" fontId="16" fillId="0" borderId="18" xfId="0" applyFont="1" applyBorder="1" applyAlignment="1" applyProtection="1">
      <alignment horizontal="center" vertical="center"/>
      <protection locked="0" hidden="1"/>
    </xf>
    <xf numFmtId="0" fontId="16" fillId="2" borderId="20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16" fillId="4" borderId="5" xfId="0" applyFont="1" applyFill="1" applyBorder="1" applyAlignment="1" applyProtection="1">
      <alignment horizontal="center" vertical="center"/>
      <protection hidden="1"/>
    </xf>
    <xf numFmtId="0" fontId="16" fillId="7" borderId="54" xfId="0" applyFont="1" applyFill="1" applyBorder="1" applyAlignment="1" applyProtection="1">
      <alignment horizontal="center" vertical="center"/>
      <protection hidden="1"/>
    </xf>
    <xf numFmtId="0" fontId="16" fillId="7" borderId="12" xfId="0" applyFont="1" applyFill="1" applyBorder="1" applyAlignment="1" applyProtection="1">
      <alignment horizontal="center" vertical="center"/>
      <protection hidden="1"/>
    </xf>
    <xf numFmtId="0" fontId="16" fillId="7" borderId="53" xfId="0" applyFont="1" applyFill="1" applyBorder="1" applyAlignment="1" applyProtection="1">
      <alignment horizontal="center" vertical="center"/>
      <protection hidden="1"/>
    </xf>
    <xf numFmtId="0" fontId="16" fillId="7" borderId="9" xfId="0" applyFont="1" applyFill="1" applyBorder="1" applyAlignment="1" applyProtection="1">
      <alignment horizontal="center" vertical="center"/>
      <protection hidden="1"/>
    </xf>
    <xf numFmtId="0" fontId="16" fillId="7" borderId="55" xfId="0" applyFont="1" applyFill="1" applyBorder="1" applyAlignment="1" applyProtection="1">
      <alignment horizontal="center" vertical="center"/>
      <protection hidden="1"/>
    </xf>
    <xf numFmtId="0" fontId="16" fillId="7" borderId="14" xfId="0" applyFont="1" applyFill="1" applyBorder="1" applyAlignment="1" applyProtection="1">
      <alignment horizontal="center" vertical="center"/>
      <protection hidden="1"/>
    </xf>
    <xf numFmtId="0" fontId="16" fillId="7" borderId="51" xfId="0" applyFont="1" applyFill="1" applyBorder="1" applyAlignment="1" applyProtection="1">
      <alignment horizontal="center" vertical="center"/>
      <protection hidden="1"/>
    </xf>
    <xf numFmtId="0" fontId="16" fillId="7" borderId="56" xfId="0" applyFont="1" applyFill="1" applyBorder="1" applyAlignment="1" applyProtection="1">
      <alignment horizontal="center" vertical="center"/>
      <protection hidden="1"/>
    </xf>
    <xf numFmtId="0" fontId="16" fillId="7" borderId="10" xfId="0" applyFont="1" applyFill="1" applyBorder="1" applyAlignment="1" applyProtection="1">
      <alignment horizontal="center" vertical="center"/>
      <protection hidden="1"/>
    </xf>
    <xf numFmtId="0" fontId="16" fillId="7" borderId="42" xfId="0" applyFont="1" applyFill="1" applyBorder="1" applyAlignment="1" applyProtection="1">
      <alignment horizontal="center" vertical="center"/>
      <protection hidden="1"/>
    </xf>
    <xf numFmtId="0" fontId="16" fillId="7" borderId="17" xfId="0" applyFont="1" applyFill="1" applyBorder="1" applyAlignment="1" applyProtection="1">
      <alignment vertical="center"/>
      <protection hidden="1"/>
    </xf>
    <xf numFmtId="0" fontId="16" fillId="7" borderId="7" xfId="0" applyFont="1" applyFill="1" applyBorder="1" applyAlignment="1" applyProtection="1">
      <alignment vertical="center"/>
      <protection hidden="1"/>
    </xf>
    <xf numFmtId="0" fontId="16" fillId="7" borderId="8" xfId="0" applyFont="1" applyFill="1" applyBorder="1" applyAlignment="1" applyProtection="1">
      <alignment vertical="center"/>
      <protection hidden="1"/>
    </xf>
    <xf numFmtId="0" fontId="16" fillId="7" borderId="32" xfId="0" applyFont="1" applyFill="1" applyBorder="1" applyAlignment="1" applyProtection="1">
      <alignment vertical="center"/>
      <protection hidden="1"/>
    </xf>
    <xf numFmtId="0" fontId="16" fillId="7" borderId="18" xfId="0" applyFont="1" applyFill="1" applyBorder="1" applyAlignment="1" applyProtection="1">
      <alignment vertical="center"/>
      <protection hidden="1"/>
    </xf>
    <xf numFmtId="0" fontId="16" fillId="7" borderId="32" xfId="0" applyFont="1" applyFill="1" applyBorder="1" applyAlignment="1" applyProtection="1">
      <alignment vertical="center" shrinkToFit="1"/>
      <protection hidden="1"/>
    </xf>
    <xf numFmtId="0" fontId="16" fillId="7" borderId="7" xfId="0" applyFont="1" applyFill="1" applyBorder="1" applyAlignment="1" applyProtection="1">
      <alignment vertical="center" shrinkToFit="1"/>
      <protection hidden="1"/>
    </xf>
    <xf numFmtId="0" fontId="16" fillId="7" borderId="18" xfId="0" applyFont="1" applyFill="1" applyBorder="1" applyAlignment="1" applyProtection="1">
      <alignment vertical="center" shrinkToFit="1"/>
      <protection hidden="1"/>
    </xf>
    <xf numFmtId="0" fontId="16" fillId="7" borderId="17" xfId="0" applyFont="1" applyFill="1" applyBorder="1" applyAlignment="1" applyProtection="1">
      <alignment vertical="center" shrinkToFit="1"/>
      <protection hidden="1"/>
    </xf>
    <xf numFmtId="0" fontId="16" fillId="7" borderId="8" xfId="0" applyFont="1" applyFill="1" applyBorder="1" applyAlignment="1" applyProtection="1">
      <alignment vertical="center" shrinkToFit="1"/>
      <protection hidden="1"/>
    </xf>
    <xf numFmtId="0" fontId="16" fillId="7" borderId="16" xfId="0" applyFont="1" applyFill="1" applyBorder="1" applyAlignment="1" applyProtection="1">
      <alignment vertical="center"/>
      <protection hidden="1"/>
    </xf>
    <xf numFmtId="0" fontId="16" fillId="7" borderId="15" xfId="0" applyFont="1" applyFill="1" applyBorder="1" applyAlignment="1" applyProtection="1">
      <alignment vertical="center"/>
      <protection hidden="1"/>
    </xf>
    <xf numFmtId="6" fontId="16" fillId="7" borderId="33" xfId="1" applyFont="1" applyFill="1" applyBorder="1" applyAlignment="1" applyProtection="1">
      <alignment vertical="center"/>
      <protection hidden="1"/>
    </xf>
    <xf numFmtId="6" fontId="16" fillId="7" borderId="35" xfId="1" applyFont="1" applyFill="1" applyBorder="1" applyAlignment="1" applyProtection="1">
      <alignment vertical="center"/>
      <protection hidden="1"/>
    </xf>
    <xf numFmtId="6" fontId="16" fillId="7" borderId="36" xfId="1" applyFont="1" applyFill="1" applyBorder="1" applyAlignment="1" applyProtection="1">
      <alignment vertical="center"/>
      <protection hidden="1"/>
    </xf>
    <xf numFmtId="6" fontId="16" fillId="7" borderId="34" xfId="1" applyFont="1" applyFill="1" applyBorder="1" applyAlignment="1" applyProtection="1">
      <alignment vertical="center"/>
      <protection hidden="1"/>
    </xf>
    <xf numFmtId="6" fontId="16" fillId="7" borderId="45" xfId="1" applyFont="1" applyFill="1" applyBorder="1" applyAlignment="1" applyProtection="1">
      <alignment vertical="center"/>
      <protection hidden="1"/>
    </xf>
    <xf numFmtId="6" fontId="16" fillId="7" borderId="34" xfId="1" applyFont="1" applyFill="1" applyBorder="1" applyAlignment="1" applyProtection="1">
      <alignment vertical="center" shrinkToFit="1"/>
      <protection hidden="1"/>
    </xf>
    <xf numFmtId="6" fontId="16" fillId="7" borderId="35" xfId="1" applyFont="1" applyFill="1" applyBorder="1" applyAlignment="1" applyProtection="1">
      <alignment vertical="center" shrinkToFit="1"/>
      <protection hidden="1"/>
    </xf>
    <xf numFmtId="6" fontId="16" fillId="7" borderId="45" xfId="1" applyFont="1" applyFill="1" applyBorder="1" applyAlignment="1" applyProtection="1">
      <alignment vertical="center" shrinkToFit="1"/>
      <protection hidden="1"/>
    </xf>
    <xf numFmtId="6" fontId="16" fillId="7" borderId="33" xfId="1" applyFont="1" applyFill="1" applyBorder="1" applyAlignment="1" applyProtection="1">
      <alignment vertical="center" shrinkToFit="1"/>
      <protection hidden="1"/>
    </xf>
    <xf numFmtId="6" fontId="16" fillId="7" borderId="36" xfId="1" applyFont="1" applyFill="1" applyBorder="1" applyAlignment="1" applyProtection="1">
      <alignment vertical="center" shrinkToFit="1"/>
      <protection hidden="1"/>
    </xf>
    <xf numFmtId="0" fontId="16" fillId="7" borderId="21" xfId="0" applyFont="1" applyFill="1" applyBorder="1" applyAlignment="1" applyProtection="1">
      <alignment horizontal="center" vertical="center"/>
      <protection hidden="1"/>
    </xf>
    <xf numFmtId="0" fontId="16" fillId="7" borderId="28" xfId="0" applyFont="1" applyFill="1" applyBorder="1" applyAlignment="1" applyProtection="1">
      <alignment horizontal="center" vertical="center"/>
      <protection hidden="1"/>
    </xf>
    <xf numFmtId="0" fontId="16" fillId="7" borderId="24" xfId="0" applyFont="1" applyFill="1" applyBorder="1" applyAlignment="1" applyProtection="1">
      <alignment horizontal="center" vertical="center"/>
      <protection hidden="1"/>
    </xf>
    <xf numFmtId="0" fontId="16" fillId="7" borderId="50" xfId="0" applyFont="1" applyFill="1" applyBorder="1" applyAlignment="1" applyProtection="1">
      <alignment horizontal="center" vertical="center"/>
      <protection hidden="1"/>
    </xf>
    <xf numFmtId="0" fontId="16" fillId="7" borderId="26" xfId="0" applyFont="1" applyFill="1" applyBorder="1" applyAlignment="1" applyProtection="1">
      <alignment horizontal="center" vertical="center"/>
      <protection hidden="1"/>
    </xf>
    <xf numFmtId="0" fontId="16" fillId="7" borderId="21" xfId="0" applyFont="1" applyFill="1" applyBorder="1" applyAlignment="1">
      <alignment horizontal="center" vertical="center"/>
    </xf>
    <xf numFmtId="0" fontId="16" fillId="7" borderId="28" xfId="0" applyFont="1" applyFill="1" applyBorder="1" applyAlignment="1">
      <alignment horizontal="center" vertical="center"/>
    </xf>
    <xf numFmtId="0" fontId="16" fillId="7" borderId="24" xfId="0" applyFont="1" applyFill="1" applyBorder="1" applyAlignment="1">
      <alignment horizontal="center" vertical="center"/>
    </xf>
    <xf numFmtId="0" fontId="16" fillId="7" borderId="50" xfId="0" applyFont="1" applyFill="1" applyBorder="1" applyAlignment="1">
      <alignment horizontal="center" vertical="center"/>
    </xf>
    <xf numFmtId="0" fontId="16" fillId="7" borderId="26" xfId="0" applyFont="1" applyFill="1" applyBorder="1" applyAlignment="1">
      <alignment horizontal="center" vertical="center"/>
    </xf>
    <xf numFmtId="0" fontId="15" fillId="2" borderId="82" xfId="0" applyFont="1" applyFill="1" applyBorder="1" applyAlignment="1">
      <alignment vertical="center"/>
    </xf>
    <xf numFmtId="0" fontId="15" fillId="2" borderId="81" xfId="0" applyFont="1" applyFill="1" applyBorder="1" applyAlignment="1">
      <alignment vertical="center"/>
    </xf>
    <xf numFmtId="0" fontId="15" fillId="0" borderId="0" xfId="0" applyFont="1">
      <extLst>
        <ext xmlns:xfpb="http://schemas.microsoft.com/office/spreadsheetml/2022/featurepropertybag" uri="{C7286773-470A-42A8-94C5-96B5CB345126}">
          <xfpb:xfComplement i="0"/>
        </ext>
      </extLst>
    </xf>
    <xf numFmtId="0" fontId="23" fillId="4" borderId="4" xfId="0" applyFont="1" applyFill="1" applyBorder="1" applyAlignment="1" applyProtection="1">
      <alignment horizontal="center" vertical="center"/>
      <protection hidden="1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6" fillId="0" borderId="60" xfId="0" applyFont="1" applyBorder="1" applyAlignment="1" applyProtection="1">
      <alignment horizontal="center" vertical="center"/>
      <protection locked="0"/>
    </xf>
    <xf numFmtId="0" fontId="16" fillId="0" borderId="84" xfId="0" applyFont="1" applyBorder="1" applyAlignment="1" applyProtection="1">
      <alignment horizontal="center" vertical="center"/>
      <protection locked="0"/>
    </xf>
    <xf numFmtId="0" fontId="16" fillId="0" borderId="23" xfId="0" applyFont="1" applyBorder="1" applyAlignment="1" applyProtection="1">
      <alignment horizontal="center" vertical="center"/>
      <protection locked="0"/>
    </xf>
    <xf numFmtId="0" fontId="16" fillId="0" borderId="61" xfId="0" applyFont="1" applyBorder="1" applyAlignment="1" applyProtection="1">
      <alignment horizontal="center" vertical="center"/>
      <protection locked="0"/>
    </xf>
    <xf numFmtId="0" fontId="16" fillId="2" borderId="29" xfId="0" applyFont="1" applyFill="1" applyBorder="1" applyAlignment="1" applyProtection="1">
      <alignment horizontal="center" vertical="center" shrinkToFit="1"/>
      <protection hidden="1"/>
    </xf>
    <xf numFmtId="0" fontId="16" fillId="2" borderId="16" xfId="0" applyFont="1" applyFill="1" applyBorder="1" applyAlignment="1" applyProtection="1">
      <alignment horizontal="center" vertical="center" shrinkToFit="1"/>
      <protection hidden="1"/>
    </xf>
    <xf numFmtId="0" fontId="16" fillId="2" borderId="31" xfId="0" applyFont="1" applyFill="1" applyBorder="1" applyAlignment="1" applyProtection="1">
      <alignment horizontal="center" vertical="center" shrinkToFit="1"/>
      <protection hidden="1"/>
    </xf>
    <xf numFmtId="0" fontId="30" fillId="0" borderId="0" xfId="0" applyFont="1" applyAlignment="1">
      <alignment horizontal="left" vertical="center"/>
    </xf>
    <xf numFmtId="0" fontId="15" fillId="2" borderId="12" xfId="0" applyFont="1" applyFill="1" applyBorder="1" applyAlignment="1" applyProtection="1">
      <alignment vertical="center"/>
      <protection hidden="1"/>
    </xf>
    <xf numFmtId="0" fontId="15" fillId="2" borderId="9" xfId="0" applyFont="1" applyFill="1" applyBorder="1" applyAlignment="1" applyProtection="1">
      <alignment vertical="center"/>
      <protection hidden="1"/>
    </xf>
    <xf numFmtId="0" fontId="15" fillId="2" borderId="92" xfId="0" applyFont="1" applyFill="1" applyBorder="1" applyAlignment="1" applyProtection="1">
      <alignment vertical="center"/>
      <protection hidden="1"/>
    </xf>
    <xf numFmtId="0" fontId="15" fillId="2" borderId="42" xfId="0" applyFont="1" applyFill="1" applyBorder="1" applyAlignment="1" applyProtection="1">
      <alignment vertical="center"/>
      <protection hidden="1"/>
    </xf>
    <xf numFmtId="0" fontId="15" fillId="2" borderId="46" xfId="0" applyFont="1" applyFill="1" applyBorder="1" applyAlignment="1">
      <alignment vertical="center"/>
    </xf>
    <xf numFmtId="0" fontId="15" fillId="2" borderId="94" xfId="0" applyFont="1" applyFill="1" applyBorder="1" applyAlignment="1">
      <alignment vertical="center"/>
    </xf>
    <xf numFmtId="0" fontId="15" fillId="2" borderId="98" xfId="0" applyFont="1" applyFill="1" applyBorder="1" applyAlignment="1" applyProtection="1">
      <alignment vertical="center"/>
      <protection hidden="1"/>
    </xf>
    <xf numFmtId="0" fontId="29" fillId="4" borderId="13" xfId="0" quotePrefix="1" applyFont="1" applyFill="1" applyBorder="1" applyAlignment="1" applyProtection="1">
      <alignment vertical="center"/>
      <protection hidden="1"/>
    </xf>
    <xf numFmtId="0" fontId="29" fillId="4" borderId="85" xfId="0" quotePrefix="1" applyFont="1" applyFill="1" applyBorder="1" applyAlignment="1" applyProtection="1">
      <alignment vertical="center"/>
      <protection hidden="1"/>
    </xf>
    <xf numFmtId="0" fontId="29" fillId="4" borderId="86" xfId="0" quotePrefix="1" applyFont="1" applyFill="1" applyBorder="1" applyAlignment="1" applyProtection="1">
      <alignment vertical="center"/>
      <protection hidden="1"/>
    </xf>
    <xf numFmtId="6" fontId="15" fillId="4" borderId="33" xfId="0" applyNumberFormat="1" applyFont="1" applyFill="1" applyBorder="1" applyAlignment="1" applyProtection="1">
      <alignment vertical="center"/>
      <protection hidden="1"/>
    </xf>
    <xf numFmtId="180" fontId="15" fillId="4" borderId="25" xfId="1" applyNumberFormat="1" applyFont="1" applyFill="1" applyBorder="1" applyAlignment="1" applyProtection="1">
      <alignment horizontal="left" vertical="center"/>
      <protection hidden="1"/>
    </xf>
    <xf numFmtId="6" fontId="15" fillId="4" borderId="35" xfId="0" applyNumberFormat="1" applyFont="1" applyFill="1" applyBorder="1" applyAlignment="1" applyProtection="1">
      <alignment vertical="center"/>
      <protection hidden="1"/>
    </xf>
    <xf numFmtId="180" fontId="15" fillId="4" borderId="57" xfId="1" applyNumberFormat="1" applyFont="1" applyFill="1" applyBorder="1" applyAlignment="1" applyProtection="1">
      <alignment horizontal="left" vertical="center"/>
      <protection hidden="1"/>
    </xf>
    <xf numFmtId="6" fontId="15" fillId="4" borderId="87" xfId="0" applyNumberFormat="1" applyFont="1" applyFill="1" applyBorder="1" applyAlignment="1" applyProtection="1">
      <alignment vertical="center"/>
      <protection hidden="1"/>
    </xf>
    <xf numFmtId="6" fontId="15" fillId="4" borderId="34" xfId="0" applyNumberFormat="1" applyFont="1" applyFill="1" applyBorder="1" applyAlignment="1" applyProtection="1">
      <alignment vertical="center"/>
      <protection hidden="1"/>
    </xf>
    <xf numFmtId="179" fontId="15" fillId="4" borderId="38" xfId="0" applyNumberFormat="1" applyFont="1" applyFill="1" applyBorder="1" applyAlignment="1" applyProtection="1">
      <alignment horizontal="left" vertical="center"/>
      <protection locked="0"/>
    </xf>
    <xf numFmtId="179" fontId="15" fillId="4" borderId="58" xfId="0" applyNumberFormat="1" applyFont="1" applyFill="1" applyBorder="1" applyAlignment="1" applyProtection="1">
      <alignment horizontal="left" vertical="center"/>
      <protection locked="0"/>
    </xf>
    <xf numFmtId="0" fontId="15" fillId="0" borderId="0" xfId="0" applyFont="1" applyProtection="1">
      <protection hidden="1"/>
    </xf>
    <xf numFmtId="0" fontId="22" fillId="0" borderId="0" xfId="0" applyFont="1" applyProtection="1">
      <protection locked="0" hidden="1"/>
    </xf>
    <xf numFmtId="180" fontId="15" fillId="4" borderId="25" xfId="1" applyNumberFormat="1" applyFont="1" applyFill="1" applyBorder="1" applyAlignment="1" applyProtection="1">
      <alignment horizontal="right" vertical="center"/>
      <protection hidden="1"/>
    </xf>
    <xf numFmtId="0" fontId="15" fillId="9" borderId="89" xfId="0" applyFont="1" applyFill="1" applyBorder="1" applyAlignment="1" applyProtection="1">
      <alignment horizontal="center" vertical="center"/>
      <protection locked="0"/>
    </xf>
    <xf numFmtId="177" fontId="15" fillId="9" borderId="30" xfId="0" applyNumberFormat="1" applyFont="1" applyFill="1" applyBorder="1" applyAlignment="1" applyProtection="1">
      <alignment horizontal="center" vertical="center"/>
      <protection locked="0"/>
    </xf>
    <xf numFmtId="0" fontId="15" fillId="9" borderId="60" xfId="0" applyFont="1" applyFill="1" applyBorder="1" applyAlignment="1" applyProtection="1">
      <alignment horizontal="center" vertical="center"/>
      <protection locked="0"/>
    </xf>
    <xf numFmtId="178" fontId="15" fillId="9" borderId="13" xfId="0" applyNumberFormat="1" applyFont="1" applyFill="1" applyBorder="1" applyAlignment="1" applyProtection="1">
      <alignment horizontal="center" vertical="center"/>
      <protection locked="0"/>
    </xf>
    <xf numFmtId="177" fontId="15" fillId="9" borderId="22" xfId="0" applyNumberFormat="1" applyFont="1" applyFill="1" applyBorder="1" applyAlignment="1" applyProtection="1">
      <alignment horizontal="center" vertical="center"/>
      <protection locked="0"/>
    </xf>
    <xf numFmtId="182" fontId="15" fillId="9" borderId="25" xfId="0" applyNumberFormat="1" applyFont="1" applyFill="1" applyBorder="1" applyAlignment="1" applyProtection="1">
      <alignment horizontal="center" vertical="center"/>
      <protection locked="0"/>
    </xf>
    <xf numFmtId="181" fontId="15" fillId="9" borderId="3" xfId="0" applyNumberFormat="1" applyFont="1" applyFill="1" applyBorder="1" applyAlignment="1" applyProtection="1">
      <alignment horizontal="center" vertical="center"/>
      <protection locked="0"/>
    </xf>
    <xf numFmtId="183" fontId="15" fillId="9" borderId="85" xfId="0" applyNumberFormat="1" applyFont="1" applyFill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hidden="1"/>
    </xf>
    <xf numFmtId="0" fontId="22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center" vertical="center" textRotation="255"/>
      <protection hidden="1"/>
    </xf>
    <xf numFmtId="0" fontId="18" fillId="0" borderId="0" xfId="0" quotePrefix="1" applyFont="1" applyAlignment="1" applyProtection="1">
      <alignment horizontal="left" vertical="center"/>
      <protection hidden="1"/>
    </xf>
    <xf numFmtId="0" fontId="20" fillId="8" borderId="5" xfId="2" applyFont="1" applyFill="1" applyBorder="1" applyAlignment="1" applyProtection="1">
      <alignment horizontal="center" vertical="center" wrapText="1"/>
      <protection hidden="1"/>
    </xf>
    <xf numFmtId="0" fontId="20" fillId="9" borderId="86" xfId="0" applyFont="1" applyFill="1" applyBorder="1" applyAlignment="1" applyProtection="1">
      <alignment horizontal="center" vertical="center" wrapText="1"/>
      <protection locked="0"/>
    </xf>
    <xf numFmtId="0" fontId="15" fillId="9" borderId="2" xfId="0" applyFont="1" applyFill="1" applyBorder="1" applyAlignment="1">
      <alignment horizontal="center" vertical="center"/>
    </xf>
    <xf numFmtId="178" fontId="15" fillId="9" borderId="93" xfId="0" applyNumberFormat="1" applyFont="1" applyFill="1" applyBorder="1" applyAlignment="1">
      <alignment horizontal="center" vertical="center"/>
    </xf>
    <xf numFmtId="0" fontId="12" fillId="9" borderId="103" xfId="0" applyFont="1" applyFill="1" applyBorder="1" applyAlignment="1">
      <alignment horizontal="right" vertical="center" wrapText="1"/>
    </xf>
    <xf numFmtId="0" fontId="15" fillId="0" borderId="61" xfId="0" applyFont="1" applyBorder="1"/>
    <xf numFmtId="0" fontId="15" fillId="2" borderId="59" xfId="0" applyFont="1" applyFill="1" applyBorder="1" applyAlignment="1">
      <alignment vertical="center"/>
    </xf>
    <xf numFmtId="0" fontId="33" fillId="0" borderId="0" xfId="19" applyFont="1">
      <alignment vertical="center"/>
    </xf>
    <xf numFmtId="0" fontId="34" fillId="0" borderId="0" xfId="19" applyFont="1">
      <alignment vertical="center"/>
    </xf>
    <xf numFmtId="0" fontId="34" fillId="0" borderId="2" xfId="19" applyFont="1" applyBorder="1">
      <alignment vertical="center"/>
    </xf>
    <xf numFmtId="6" fontId="36" fillId="2" borderId="59" xfId="1" applyFont="1" applyFill="1" applyBorder="1" applyAlignment="1">
      <alignment horizontal="centerContinuous" vertical="center" shrinkToFit="1"/>
    </xf>
    <xf numFmtId="6" fontId="37" fillId="2" borderId="18" xfId="1" applyFont="1" applyFill="1" applyBorder="1" applyAlignment="1">
      <alignment horizontal="centerContinuous" vertical="center" shrinkToFit="1"/>
    </xf>
    <xf numFmtId="6" fontId="37" fillId="2" borderId="45" xfId="1" applyFont="1" applyFill="1" applyBorder="1" applyAlignment="1">
      <alignment horizontal="centerContinuous" vertical="center" shrinkToFit="1"/>
    </xf>
    <xf numFmtId="6" fontId="37" fillId="2" borderId="59" xfId="1" applyFont="1" applyFill="1" applyBorder="1" applyAlignment="1">
      <alignment horizontal="centerContinuous" vertical="center" shrinkToFit="1"/>
    </xf>
    <xf numFmtId="0" fontId="38" fillId="2" borderId="81" xfId="1" applyNumberFormat="1" applyFont="1" applyFill="1" applyBorder="1" applyAlignment="1">
      <alignment horizontal="center" vertical="center" shrinkToFit="1"/>
    </xf>
    <xf numFmtId="0" fontId="38" fillId="2" borderId="8" xfId="1" applyNumberFormat="1" applyFont="1" applyFill="1" applyBorder="1" applyAlignment="1">
      <alignment horizontal="center" vertical="center" shrinkToFit="1"/>
    </xf>
    <xf numFmtId="0" fontId="38" fillId="2" borderId="27" xfId="1" applyNumberFormat="1" applyFont="1" applyFill="1" applyBorder="1" applyAlignment="1">
      <alignment horizontal="centerContinuous" vertical="center" shrinkToFit="1"/>
    </xf>
    <xf numFmtId="0" fontId="38" fillId="2" borderId="81" xfId="1" applyNumberFormat="1" applyFont="1" applyFill="1" applyBorder="1" applyAlignment="1">
      <alignment horizontal="centerContinuous" vertical="center" shrinkToFit="1"/>
    </xf>
    <xf numFmtId="0" fontId="38" fillId="0" borderId="17" xfId="19" applyFont="1" applyBorder="1" applyAlignment="1">
      <alignment horizontal="center" vertical="center"/>
    </xf>
    <xf numFmtId="0" fontId="34" fillId="0" borderId="91" xfId="19" applyFont="1" applyBorder="1" applyAlignment="1">
      <alignment horizontal="center" vertical="center"/>
    </xf>
    <xf numFmtId="0" fontId="34" fillId="0" borderId="17" xfId="19" applyFont="1" applyBorder="1" applyAlignment="1">
      <alignment horizontal="center" vertical="center"/>
    </xf>
    <xf numFmtId="0" fontId="39" fillId="0" borderId="12" xfId="19" applyFont="1" applyBorder="1" applyAlignment="1">
      <alignment horizontal="distributed" vertical="center" wrapText="1" shrinkToFit="1"/>
    </xf>
    <xf numFmtId="0" fontId="39" fillId="0" borderId="17" xfId="19" applyFont="1" applyBorder="1" applyAlignment="1">
      <alignment horizontal="distributed" vertical="center" shrinkToFit="1"/>
    </xf>
    <xf numFmtId="0" fontId="39" fillId="0" borderId="106" xfId="19" applyFont="1" applyBorder="1" applyAlignment="1">
      <alignment horizontal="distributed" vertical="center" wrapText="1" shrinkToFit="1"/>
    </xf>
    <xf numFmtId="0" fontId="40" fillId="0" borderId="107" xfId="19" applyFont="1" applyBorder="1" applyAlignment="1">
      <alignment horizontal="distributed" vertical="center" wrapText="1" shrinkToFit="1"/>
    </xf>
    <xf numFmtId="0" fontId="41" fillId="0" borderId="7" xfId="20" applyFont="1" applyBorder="1" applyAlignment="1">
      <alignment horizontal="center" vertical="center" wrapText="1"/>
    </xf>
    <xf numFmtId="0" fontId="42" fillId="0" borderId="7" xfId="20" applyFont="1" applyBorder="1" applyAlignment="1">
      <alignment vertical="center" shrinkToFit="1"/>
    </xf>
    <xf numFmtId="0" fontId="38" fillId="7" borderId="7" xfId="19" applyFont="1" applyFill="1" applyBorder="1" applyAlignment="1">
      <alignment horizontal="center" vertical="center"/>
    </xf>
    <xf numFmtId="0" fontId="34" fillId="7" borderId="23" xfId="19" applyFont="1" applyFill="1" applyBorder="1" applyAlignment="1">
      <alignment horizontal="center" vertical="center"/>
    </xf>
    <xf numFmtId="0" fontId="34" fillId="7" borderId="7" xfId="19" applyFont="1" applyFill="1" applyBorder="1" applyAlignment="1">
      <alignment horizontal="center" vertical="center"/>
    </xf>
    <xf numFmtId="0" fontId="39" fillId="7" borderId="9" xfId="19" applyFont="1" applyFill="1" applyBorder="1" applyAlignment="1">
      <alignment horizontal="distributed" vertical="center" wrapText="1" shrinkToFit="1"/>
    </xf>
    <xf numFmtId="0" fontId="39" fillId="7" borderId="7" xfId="19" applyFont="1" applyFill="1" applyBorder="1" applyAlignment="1">
      <alignment horizontal="distributed" vertical="center" shrinkToFit="1"/>
    </xf>
    <xf numFmtId="0" fontId="39" fillId="7" borderId="108" xfId="19" applyFont="1" applyFill="1" applyBorder="1" applyAlignment="1">
      <alignment horizontal="distributed" vertical="center" wrapText="1" shrinkToFit="1"/>
    </xf>
    <xf numFmtId="0" fontId="40" fillId="7" borderId="109" xfId="19" applyFont="1" applyFill="1" applyBorder="1" applyAlignment="1">
      <alignment horizontal="distributed" vertical="center" wrapText="1" shrinkToFit="1"/>
    </xf>
    <xf numFmtId="0" fontId="38" fillId="0" borderId="7" xfId="19" applyFont="1" applyBorder="1" applyAlignment="1">
      <alignment horizontal="center" vertical="center"/>
    </xf>
    <xf numFmtId="0" fontId="34" fillId="0" borderId="23" xfId="19" applyFont="1" applyBorder="1" applyAlignment="1">
      <alignment horizontal="center" vertical="center"/>
    </xf>
    <xf numFmtId="0" fontId="34" fillId="0" borderId="7" xfId="19" applyFont="1" applyBorder="1" applyAlignment="1">
      <alignment horizontal="center" vertical="center"/>
    </xf>
    <xf numFmtId="0" fontId="39" fillId="0" borderId="9" xfId="19" applyFont="1" applyBorder="1" applyAlignment="1">
      <alignment horizontal="distributed" vertical="center" wrapText="1" shrinkToFit="1"/>
    </xf>
    <xf numFmtId="0" fontId="39" fillId="0" borderId="7" xfId="19" applyFont="1" applyBorder="1" applyAlignment="1">
      <alignment horizontal="distributed" vertical="center" shrinkToFit="1"/>
    </xf>
    <xf numFmtId="0" fontId="39" fillId="0" borderId="108" xfId="19" applyFont="1" applyBorder="1" applyAlignment="1">
      <alignment horizontal="distributed" vertical="center" wrapText="1" shrinkToFit="1"/>
    </xf>
    <xf numFmtId="0" fontId="40" fillId="0" borderId="109" xfId="19" applyFont="1" applyBorder="1" applyAlignment="1">
      <alignment horizontal="distributed" vertical="center" wrapText="1" shrinkToFit="1"/>
    </xf>
    <xf numFmtId="0" fontId="42" fillId="0" borderId="7" xfId="20" applyFont="1" applyBorder="1" applyAlignment="1">
      <alignment vertical="center" wrapText="1" shrinkToFit="1"/>
    </xf>
    <xf numFmtId="0" fontId="38" fillId="7" borderId="110" xfId="19" applyFont="1" applyFill="1" applyBorder="1" applyAlignment="1">
      <alignment horizontal="center" vertical="center"/>
    </xf>
    <xf numFmtId="0" fontId="34" fillId="7" borderId="111" xfId="19" applyFont="1" applyFill="1" applyBorder="1" applyAlignment="1">
      <alignment horizontal="center" vertical="center"/>
    </xf>
    <xf numFmtId="0" fontId="34" fillId="7" borderId="110" xfId="19" applyFont="1" applyFill="1" applyBorder="1" applyAlignment="1">
      <alignment horizontal="center" vertical="center"/>
    </xf>
    <xf numFmtId="0" fontId="39" fillId="7" borderId="92" xfId="19" applyFont="1" applyFill="1" applyBorder="1" applyAlignment="1">
      <alignment horizontal="distributed" vertical="center" wrapText="1" shrinkToFit="1"/>
    </xf>
    <xf numFmtId="0" fontId="39" fillId="7" borderId="110" xfId="19" applyFont="1" applyFill="1" applyBorder="1" applyAlignment="1">
      <alignment horizontal="distributed" vertical="center" shrinkToFit="1"/>
    </xf>
    <xf numFmtId="0" fontId="39" fillId="7" borderId="112" xfId="19" applyFont="1" applyFill="1" applyBorder="1" applyAlignment="1">
      <alignment horizontal="distributed" vertical="center" wrapText="1" shrinkToFit="1"/>
    </xf>
    <xf numFmtId="0" fontId="40" fillId="7" borderId="113" xfId="19" applyFont="1" applyFill="1" applyBorder="1" applyAlignment="1">
      <alignment horizontal="distributed" vertical="center" wrapText="1" shrinkToFit="1"/>
    </xf>
    <xf numFmtId="0" fontId="36" fillId="0" borderId="32" xfId="19" applyFont="1" applyBorder="1" applyAlignment="1">
      <alignment horizontal="centerContinuous" vertical="center"/>
    </xf>
    <xf numFmtId="0" fontId="36" fillId="0" borderId="2" xfId="19" applyFont="1" applyBorder="1" applyAlignment="1">
      <alignment horizontal="centerContinuous" vertical="center"/>
    </xf>
    <xf numFmtId="0" fontId="38" fillId="0" borderId="42" xfId="19" applyFont="1" applyBorder="1" applyAlignment="1">
      <alignment horizontal="distributed" vertical="center" wrapText="1" shrinkToFit="1"/>
    </xf>
    <xf numFmtId="0" fontId="38" fillId="0" borderId="32" xfId="19" applyFont="1" applyBorder="1" applyAlignment="1">
      <alignment horizontal="distributed" vertical="center" shrinkToFit="1"/>
    </xf>
    <xf numFmtId="0" fontId="38" fillId="0" borderId="114" xfId="19" applyFont="1" applyBorder="1" applyAlignment="1">
      <alignment horizontal="distributed" vertical="center" wrapText="1" shrinkToFit="1"/>
    </xf>
    <xf numFmtId="0" fontId="43" fillId="0" borderId="115" xfId="19" applyFont="1" applyBorder="1" applyAlignment="1">
      <alignment horizontal="distributed" vertical="center" wrapText="1" shrinkToFit="1"/>
    </xf>
    <xf numFmtId="0" fontId="44" fillId="0" borderId="0" xfId="19" applyFont="1" applyAlignment="1"/>
    <xf numFmtId="0" fontId="36" fillId="0" borderId="0" xfId="19" applyFont="1" applyAlignment="1"/>
    <xf numFmtId="0" fontId="19" fillId="0" borderId="0" xfId="0" applyFont="1" applyAlignment="1">
      <alignment vertical="center" shrinkToFit="1"/>
    </xf>
    <xf numFmtId="0" fontId="17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 indent="1" shrinkToFit="1"/>
    </xf>
    <xf numFmtId="0" fontId="16" fillId="0" borderId="54" xfId="0" applyFont="1" applyBorder="1" applyAlignment="1">
      <alignment horizontal="left" vertical="center"/>
    </xf>
    <xf numFmtId="0" fontId="19" fillId="0" borderId="60" xfId="0" applyFont="1" applyBorder="1" applyAlignment="1">
      <alignment horizontal="left" vertical="center"/>
    </xf>
    <xf numFmtId="0" fontId="19" fillId="0" borderId="82" xfId="0" applyFont="1" applyBorder="1" applyAlignment="1">
      <alignment horizontal="left" vertical="center"/>
    </xf>
    <xf numFmtId="0" fontId="16" fillId="0" borderId="30" xfId="0" applyFont="1" applyBorder="1" applyAlignment="1">
      <alignment vertical="center"/>
    </xf>
    <xf numFmtId="0" fontId="16" fillId="0" borderId="60" xfId="0" applyFont="1" applyBorder="1" applyAlignment="1">
      <alignment vertical="center"/>
    </xf>
    <xf numFmtId="0" fontId="18" fillId="0" borderId="60" xfId="0" applyFont="1" applyBorder="1" applyAlignment="1">
      <alignment horizontal="left" vertical="center"/>
    </xf>
    <xf numFmtId="0" fontId="18" fillId="0" borderId="13" xfId="0" applyFont="1" applyBorder="1" applyAlignment="1">
      <alignment horizontal="left" vertical="center"/>
    </xf>
    <xf numFmtId="0" fontId="16" fillId="0" borderId="53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19" fillId="0" borderId="38" xfId="0" applyFont="1" applyBorder="1" applyAlignment="1">
      <alignment horizontal="left" vertical="center"/>
    </xf>
    <xf numFmtId="0" fontId="16" fillId="0" borderId="25" xfId="0" applyFont="1" applyBorder="1" applyAlignment="1">
      <alignment horizontal="left" vertical="center"/>
    </xf>
    <xf numFmtId="0" fontId="12" fillId="0" borderId="38" xfId="0" applyFont="1" applyBorder="1" applyAlignment="1">
      <alignment vertical="center"/>
    </xf>
    <xf numFmtId="0" fontId="15" fillId="0" borderId="3" xfId="0" applyFont="1" applyBorder="1"/>
    <xf numFmtId="0" fontId="19" fillId="0" borderId="85" xfId="0" applyFont="1" applyBorder="1" applyAlignment="1">
      <alignment horizontal="left" vertical="center"/>
    </xf>
    <xf numFmtId="0" fontId="19" fillId="0" borderId="84" xfId="0" applyFont="1" applyBorder="1" applyAlignment="1">
      <alignment horizontal="left" vertical="center"/>
    </xf>
    <xf numFmtId="0" fontId="19" fillId="0" borderId="81" xfId="0" applyFont="1" applyBorder="1" applyAlignment="1">
      <alignment horizontal="left" vertical="center"/>
    </xf>
    <xf numFmtId="0" fontId="16" fillId="0" borderId="27" xfId="0" applyFont="1" applyBorder="1" applyAlignment="1">
      <alignment horizontal="left" vertical="center"/>
    </xf>
    <xf numFmtId="0" fontId="19" fillId="0" borderId="86" xfId="0" applyFont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 shrinkToFit="1"/>
    </xf>
    <xf numFmtId="0" fontId="12" fillId="0" borderId="0" xfId="0" applyFont="1" applyAlignment="1">
      <alignment vertical="center"/>
    </xf>
    <xf numFmtId="0" fontId="45" fillId="0" borderId="43" xfId="0" applyFont="1" applyBorder="1" applyAlignment="1">
      <alignment vertical="center" textRotation="255"/>
    </xf>
    <xf numFmtId="0" fontId="13" fillId="0" borderId="17" xfId="0" applyFont="1" applyBorder="1" applyAlignment="1">
      <alignment horizontal="center" vertical="center" shrinkToFit="1"/>
    </xf>
    <xf numFmtId="6" fontId="13" fillId="0" borderId="17" xfId="1" applyFont="1" applyBorder="1" applyAlignment="1">
      <alignment horizontal="center" vertical="center" shrinkToFit="1"/>
    </xf>
    <xf numFmtId="0" fontId="13" fillId="0" borderId="33" xfId="0" applyFont="1" applyBorder="1" applyAlignment="1">
      <alignment horizontal="center" vertical="center" shrinkToFit="1"/>
    </xf>
    <xf numFmtId="0" fontId="45" fillId="0" borderId="12" xfId="0" applyFont="1" applyBorder="1" applyAlignment="1">
      <alignment vertical="center" textRotation="255"/>
    </xf>
    <xf numFmtId="0" fontId="12" fillId="0" borderId="117" xfId="0" applyFont="1" applyBorder="1" applyAlignment="1">
      <alignment vertical="center" shrinkToFit="1"/>
    </xf>
    <xf numFmtId="0" fontId="12" fillId="0" borderId="118" xfId="0" applyFont="1" applyBorder="1" applyAlignment="1">
      <alignment vertical="center" shrinkToFit="1"/>
    </xf>
    <xf numFmtId="6" fontId="12" fillId="0" borderId="119" xfId="1" applyFont="1" applyBorder="1" applyAlignment="1">
      <alignment vertical="center"/>
    </xf>
    <xf numFmtId="0" fontId="12" fillId="0" borderId="120" xfId="0" applyFont="1" applyBorder="1" applyAlignment="1">
      <alignment vertical="center"/>
    </xf>
    <xf numFmtId="0" fontId="12" fillId="0" borderId="121" xfId="0" applyFont="1" applyBorder="1" applyAlignment="1">
      <alignment horizontal="right" vertical="center"/>
    </xf>
    <xf numFmtId="6" fontId="12" fillId="0" borderId="122" xfId="1" applyFont="1" applyBorder="1" applyAlignment="1">
      <alignment vertical="center"/>
    </xf>
    <xf numFmtId="0" fontId="12" fillId="0" borderId="123" xfId="0" applyFont="1" applyBorder="1" applyAlignment="1">
      <alignment vertical="center"/>
    </xf>
    <xf numFmtId="0" fontId="12" fillId="0" borderId="124" xfId="0" applyFont="1" applyBorder="1" applyAlignment="1">
      <alignment horizontal="right" vertical="center"/>
    </xf>
    <xf numFmtId="0" fontId="12" fillId="0" borderId="91" xfId="0" applyFont="1" applyBorder="1" applyAlignment="1">
      <alignment vertical="center"/>
    </xf>
    <xf numFmtId="0" fontId="12" fillId="0" borderId="61" xfId="0" applyFont="1" applyBorder="1" applyAlignment="1">
      <alignment vertical="center"/>
    </xf>
    <xf numFmtId="0" fontId="12" fillId="0" borderId="60" xfId="0" applyFont="1" applyBorder="1" applyAlignment="1">
      <alignment horizontal="center" vertical="center"/>
    </xf>
    <xf numFmtId="0" fontId="12" fillId="0" borderId="60" xfId="0" applyFont="1" applyBorder="1" applyAlignment="1">
      <alignment vertical="center" shrinkToFit="1"/>
    </xf>
    <xf numFmtId="0" fontId="12" fillId="0" borderId="60" xfId="0" applyFont="1" applyBorder="1" applyAlignment="1">
      <alignment vertical="center"/>
    </xf>
    <xf numFmtId="0" fontId="15" fillId="0" borderId="60" xfId="0" applyFont="1" applyBorder="1"/>
    <xf numFmtId="0" fontId="12" fillId="0" borderId="18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38" fillId="2" borderId="8" xfId="1" applyNumberFormat="1" applyFont="1" applyFill="1" applyBorder="1" applyAlignment="1">
      <alignment horizontal="centerContinuous" vertical="center" shrinkToFit="1"/>
    </xf>
    <xf numFmtId="0" fontId="39" fillId="0" borderId="106" xfId="19" applyFont="1" applyBorder="1" applyAlignment="1">
      <alignment horizontal="centerContinuous" vertical="center" shrinkToFit="1"/>
    </xf>
    <xf numFmtId="0" fontId="39" fillId="7" borderId="108" xfId="19" applyFont="1" applyFill="1" applyBorder="1" applyAlignment="1">
      <alignment horizontal="centerContinuous" vertical="center" shrinkToFit="1"/>
    </xf>
    <xf numFmtId="0" fontId="39" fillId="0" borderId="108" xfId="19" applyFont="1" applyBorder="1" applyAlignment="1">
      <alignment horizontal="centerContinuous" vertical="center" shrinkToFit="1"/>
    </xf>
    <xf numFmtId="0" fontId="38" fillId="0" borderId="12" xfId="19" applyFont="1" applyBorder="1" applyAlignment="1">
      <alignment horizontal="center" vertical="center"/>
    </xf>
    <xf numFmtId="0" fontId="38" fillId="7" borderId="9" xfId="19" applyFont="1" applyFill="1" applyBorder="1" applyAlignment="1">
      <alignment horizontal="center" vertical="center"/>
    </xf>
    <xf numFmtId="0" fontId="38" fillId="0" borderId="9" xfId="19" applyFont="1" applyBorder="1" applyAlignment="1">
      <alignment horizontal="center" vertical="center"/>
    </xf>
    <xf numFmtId="0" fontId="40" fillId="0" borderId="107" xfId="19" applyFont="1" applyBorder="1" applyAlignment="1">
      <alignment horizontal="centerContinuous" vertical="center" wrapText="1" shrinkToFit="1"/>
    </xf>
    <xf numFmtId="0" fontId="39" fillId="0" borderId="107" xfId="19" applyFont="1" applyBorder="1" applyAlignment="1">
      <alignment horizontal="centerContinuous" vertical="center" wrapText="1" shrinkToFit="1"/>
    </xf>
    <xf numFmtId="0" fontId="39" fillId="0" borderId="106" xfId="19" applyFont="1" applyBorder="1" applyAlignment="1">
      <alignment horizontal="centerContinuous" vertical="center" wrapText="1" shrinkToFit="1"/>
    </xf>
    <xf numFmtId="0" fontId="40" fillId="7" borderId="109" xfId="19" applyFont="1" applyFill="1" applyBorder="1" applyAlignment="1">
      <alignment horizontal="centerContinuous" vertical="center" wrapText="1" shrinkToFit="1"/>
    </xf>
    <xf numFmtId="0" fontId="39" fillId="7" borderId="109" xfId="19" applyFont="1" applyFill="1" applyBorder="1" applyAlignment="1">
      <alignment horizontal="centerContinuous" vertical="center" wrapText="1" shrinkToFit="1"/>
    </xf>
    <xf numFmtId="0" fontId="39" fillId="7" borderId="108" xfId="19" applyFont="1" applyFill="1" applyBorder="1" applyAlignment="1">
      <alignment horizontal="centerContinuous" vertical="center" wrapText="1" shrinkToFit="1"/>
    </xf>
    <xf numFmtId="0" fontId="40" fillId="0" borderId="109" xfId="19" applyFont="1" applyBorder="1" applyAlignment="1">
      <alignment horizontal="centerContinuous" vertical="center" wrapText="1" shrinkToFit="1"/>
    </xf>
    <xf numFmtId="0" fontId="39" fillId="0" borderId="109" xfId="19" applyFont="1" applyBorder="1" applyAlignment="1">
      <alignment horizontal="centerContinuous" vertical="center" wrapText="1" shrinkToFit="1"/>
    </xf>
    <xf numFmtId="0" fontId="39" fillId="0" borderId="108" xfId="19" applyFont="1" applyBorder="1" applyAlignment="1">
      <alignment horizontal="centerContinuous" vertical="center" wrapText="1" shrinkToFit="1"/>
    </xf>
    <xf numFmtId="0" fontId="40" fillId="7" borderId="113" xfId="19" applyFont="1" applyFill="1" applyBorder="1" applyAlignment="1">
      <alignment horizontal="centerContinuous" vertical="center" wrapText="1" shrinkToFit="1"/>
    </xf>
    <xf numFmtId="0" fontId="39" fillId="7" borderId="113" xfId="19" applyFont="1" applyFill="1" applyBorder="1" applyAlignment="1">
      <alignment horizontal="centerContinuous" vertical="center" wrapText="1" shrinkToFit="1"/>
    </xf>
    <xf numFmtId="0" fontId="39" fillId="7" borderId="112" xfId="19" applyFont="1" applyFill="1" applyBorder="1" applyAlignment="1">
      <alignment horizontal="centerContinuous" vertical="center" wrapText="1" shrinkToFit="1"/>
    </xf>
    <xf numFmtId="6" fontId="36" fillId="2" borderId="12" xfId="1" applyFont="1" applyFill="1" applyBorder="1" applyAlignment="1">
      <alignment horizontal="centerContinuous" vertical="center" shrinkToFit="1"/>
    </xf>
    <xf numFmtId="6" fontId="37" fillId="2" borderId="17" xfId="1" applyFont="1" applyFill="1" applyBorder="1" applyAlignment="1">
      <alignment horizontal="centerContinuous" vertical="center" shrinkToFit="1"/>
    </xf>
    <xf numFmtId="6" fontId="37" fillId="2" borderId="33" xfId="1" applyFont="1" applyFill="1" applyBorder="1" applyAlignment="1">
      <alignment horizontal="centerContinuous" vertical="center" shrinkToFit="1"/>
    </xf>
    <xf numFmtId="6" fontId="37" fillId="2" borderId="82" xfId="1" applyFont="1" applyFill="1" applyBorder="1" applyAlignment="1">
      <alignment horizontal="centerContinuous" vertical="center" shrinkToFit="1"/>
    </xf>
    <xf numFmtId="177" fontId="38" fillId="2" borderId="125" xfId="1" applyNumberFormat="1" applyFont="1" applyFill="1" applyBorder="1" applyAlignment="1">
      <alignment horizontal="centerContinuous" vertical="center" shrinkToFit="1"/>
    </xf>
    <xf numFmtId="177" fontId="38" fillId="2" borderId="15" xfId="1" applyNumberFormat="1" applyFont="1" applyFill="1" applyBorder="1" applyAlignment="1">
      <alignment horizontal="centerContinuous" vertical="center" shrinkToFit="1"/>
    </xf>
    <xf numFmtId="177" fontId="38" fillId="2" borderId="47" xfId="1" applyNumberFormat="1" applyFont="1" applyFill="1" applyBorder="1" applyAlignment="1">
      <alignment horizontal="centerContinuous" vertical="center" shrinkToFit="1"/>
    </xf>
    <xf numFmtId="177" fontId="38" fillId="2" borderId="102" xfId="1" applyNumberFormat="1" applyFont="1" applyFill="1" applyBorder="1" applyAlignment="1">
      <alignment horizontal="centerContinuous" vertical="center" shrinkToFit="1"/>
    </xf>
    <xf numFmtId="0" fontId="39" fillId="0" borderId="128" xfId="19" applyFont="1" applyBorder="1" applyAlignment="1">
      <alignment horizontal="centerContinuous" vertical="center" wrapText="1" shrinkToFit="1"/>
    </xf>
    <xf numFmtId="0" fontId="39" fillId="7" borderId="129" xfId="19" applyFont="1" applyFill="1" applyBorder="1" applyAlignment="1">
      <alignment horizontal="centerContinuous" vertical="center" wrapText="1" shrinkToFit="1"/>
    </xf>
    <xf numFmtId="0" fontId="39" fillId="0" borderId="129" xfId="19" applyFont="1" applyBorder="1" applyAlignment="1">
      <alignment horizontal="centerContinuous" vertical="center" wrapText="1" shrinkToFit="1"/>
    </xf>
    <xf numFmtId="0" fontId="40" fillId="0" borderId="106" xfId="19" applyFont="1" applyBorder="1" applyAlignment="1">
      <alignment horizontal="centerContinuous" vertical="center" wrapText="1" shrinkToFit="1"/>
    </xf>
    <xf numFmtId="0" fontId="40" fillId="7" borderId="108" xfId="19" applyFont="1" applyFill="1" applyBorder="1" applyAlignment="1">
      <alignment horizontal="centerContinuous" vertical="center" wrapText="1" shrinkToFit="1"/>
    </xf>
    <xf numFmtId="0" fontId="40" fillId="0" borderId="108" xfId="19" applyFont="1" applyBorder="1" applyAlignment="1">
      <alignment horizontal="centerContinuous" vertical="center" wrapText="1" shrinkToFit="1"/>
    </xf>
    <xf numFmtId="0" fontId="40" fillId="7" borderId="112" xfId="19" applyFont="1" applyFill="1" applyBorder="1" applyAlignment="1">
      <alignment horizontal="centerContinuous" vertical="center" wrapText="1" shrinkToFit="1"/>
    </xf>
    <xf numFmtId="0" fontId="34" fillId="0" borderId="61" xfId="19" applyFont="1" applyBorder="1">
      <alignment vertical="center"/>
    </xf>
    <xf numFmtId="0" fontId="15" fillId="0" borderId="0" xfId="0" applyFont="1" applyAlignment="1">
      <alignment vertical="center"/>
    </xf>
    <xf numFmtId="0" fontId="19" fillId="0" borderId="0" xfId="0" applyFont="1" applyAlignment="1" applyProtection="1">
      <alignment vertical="center"/>
      <protection hidden="1"/>
    </xf>
    <xf numFmtId="0" fontId="20" fillId="0" borderId="0" xfId="0" applyFont="1" applyProtection="1">
      <protection hidden="1"/>
    </xf>
    <xf numFmtId="0" fontId="19" fillId="5" borderId="1" xfId="0" applyFont="1" applyFill="1" applyBorder="1" applyAlignment="1" applyProtection="1">
      <alignment horizontal="left" vertical="center" indent="1"/>
      <protection hidden="1"/>
    </xf>
    <xf numFmtId="0" fontId="19" fillId="5" borderId="4" xfId="0" applyFont="1" applyFill="1" applyBorder="1" applyAlignment="1" applyProtection="1">
      <alignment horizontal="left" vertical="center" indent="1"/>
      <protection hidden="1"/>
    </xf>
    <xf numFmtId="0" fontId="13" fillId="5" borderId="4" xfId="0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right" vertical="center" wrapText="1"/>
      <protection hidden="1"/>
    </xf>
    <xf numFmtId="0" fontId="13" fillId="5" borderId="6" xfId="0" applyFont="1" applyFill="1" applyBorder="1" applyAlignment="1" applyProtection="1">
      <alignment vertical="center" wrapText="1"/>
      <protection hidden="1"/>
    </xf>
    <xf numFmtId="0" fontId="15" fillId="5" borderId="4" xfId="0" applyFont="1" applyFill="1" applyBorder="1" applyProtection="1">
      <protection hidden="1"/>
    </xf>
    <xf numFmtId="0" fontId="15" fillId="5" borderId="6" xfId="0" applyFont="1" applyFill="1" applyBorder="1" applyProtection="1">
      <protection hidden="1"/>
    </xf>
    <xf numFmtId="0" fontId="13" fillId="2" borderId="67" xfId="0" applyFont="1" applyFill="1" applyBorder="1" applyAlignment="1" applyProtection="1">
      <alignment horizontal="center" vertical="center"/>
      <protection hidden="1"/>
    </xf>
    <xf numFmtId="0" fontId="13" fillId="2" borderId="68" xfId="0" applyFont="1" applyFill="1" applyBorder="1" applyAlignment="1" applyProtection="1">
      <alignment horizontal="center" vertical="center"/>
      <protection hidden="1"/>
    </xf>
    <xf numFmtId="0" fontId="13" fillId="2" borderId="66" xfId="0" applyFont="1" applyFill="1" applyBorder="1" applyAlignment="1" applyProtection="1">
      <alignment horizontal="center" vertical="center"/>
      <protection hidden="1"/>
    </xf>
    <xf numFmtId="0" fontId="13" fillId="2" borderId="78" xfId="0" applyFont="1" applyFill="1" applyBorder="1" applyAlignment="1" applyProtection="1">
      <alignment horizontal="center" vertical="center"/>
      <protection hidden="1"/>
    </xf>
    <xf numFmtId="0" fontId="15" fillId="0" borderId="79" xfId="0" applyFont="1" applyBorder="1" applyAlignment="1" applyProtection="1">
      <alignment horizontal="center" vertical="center" shrinkToFit="1"/>
      <protection hidden="1"/>
    </xf>
    <xf numFmtId="0" fontId="15" fillId="0" borderId="62" xfId="0" applyFont="1" applyBorder="1" applyAlignment="1" applyProtection="1">
      <alignment horizontal="center" vertical="center" shrinkToFit="1"/>
      <protection hidden="1"/>
    </xf>
    <xf numFmtId="0" fontId="14" fillId="0" borderId="62" xfId="0" applyFont="1" applyBorder="1" applyAlignment="1" applyProtection="1">
      <alignment horizontal="center" vertical="center" shrinkToFit="1"/>
      <protection hidden="1"/>
    </xf>
    <xf numFmtId="0" fontId="15" fillId="0" borderId="63" xfId="0" applyFont="1" applyBorder="1" applyAlignment="1" applyProtection="1">
      <alignment horizontal="center" vertical="center" shrinkToFit="1"/>
      <protection hidden="1"/>
    </xf>
    <xf numFmtId="0" fontId="18" fillId="0" borderId="75" xfId="0" applyFont="1" applyBorder="1" applyAlignment="1" applyProtection="1">
      <alignment horizontal="center" vertical="center"/>
      <protection hidden="1"/>
    </xf>
    <xf numFmtId="0" fontId="15" fillId="0" borderId="77" xfId="0" applyFont="1" applyBorder="1" applyAlignment="1" applyProtection="1">
      <alignment horizontal="center" vertical="center" shrinkToFit="1"/>
      <protection hidden="1"/>
    </xf>
    <xf numFmtId="184" fontId="15" fillId="4" borderId="38" xfId="0" applyNumberFormat="1" applyFont="1" applyFill="1" applyBorder="1" applyAlignment="1" applyProtection="1">
      <alignment horizontal="left" vertical="center"/>
      <protection hidden="1"/>
    </xf>
    <xf numFmtId="177" fontId="38" fillId="2" borderId="0" xfId="1" applyNumberFormat="1" applyFont="1" applyFill="1" applyBorder="1" applyAlignment="1">
      <alignment horizontal="centerContinuous" vertical="center" shrinkToFit="1"/>
    </xf>
    <xf numFmtId="0" fontId="39" fillId="0" borderId="130" xfId="19" applyFont="1" applyBorder="1" applyAlignment="1">
      <alignment horizontal="centerContinuous" vertical="center" wrapText="1" shrinkToFit="1"/>
    </xf>
    <xf numFmtId="0" fontId="39" fillId="7" borderId="131" xfId="19" applyFont="1" applyFill="1" applyBorder="1" applyAlignment="1">
      <alignment horizontal="centerContinuous" vertical="center" wrapText="1" shrinkToFit="1"/>
    </xf>
    <xf numFmtId="0" fontId="39" fillId="0" borderId="131" xfId="19" applyFont="1" applyBorder="1" applyAlignment="1">
      <alignment horizontal="centerContinuous" vertical="center" wrapText="1" shrinkToFit="1"/>
    </xf>
    <xf numFmtId="0" fontId="40" fillId="0" borderId="130" xfId="19" applyFont="1" applyBorder="1" applyAlignment="1">
      <alignment horizontal="centerContinuous" vertical="center" wrapText="1" shrinkToFit="1"/>
    </xf>
    <xf numFmtId="0" fontId="40" fillId="7" borderId="131" xfId="19" applyFont="1" applyFill="1" applyBorder="1" applyAlignment="1">
      <alignment horizontal="centerContinuous" vertical="center" wrapText="1" shrinkToFit="1"/>
    </xf>
    <xf numFmtId="0" fontId="40" fillId="0" borderId="131" xfId="19" applyFont="1" applyBorder="1" applyAlignment="1">
      <alignment horizontal="centerContinuous" vertical="center" wrapText="1" shrinkToFit="1"/>
    </xf>
    <xf numFmtId="0" fontId="40" fillId="7" borderId="132" xfId="19" applyFont="1" applyFill="1" applyBorder="1" applyAlignment="1">
      <alignment horizontal="centerContinuous" vertical="center" wrapText="1" shrinkToFit="1"/>
    </xf>
    <xf numFmtId="0" fontId="40" fillId="0" borderId="13" xfId="19" applyFont="1" applyBorder="1" applyAlignment="1">
      <alignment horizontal="centerContinuous" vertical="center" wrapText="1" shrinkToFit="1"/>
    </xf>
    <xf numFmtId="0" fontId="40" fillId="7" borderId="85" xfId="19" applyFont="1" applyFill="1" applyBorder="1" applyAlignment="1">
      <alignment horizontal="centerContinuous" vertical="center" wrapText="1" shrinkToFit="1"/>
    </xf>
    <xf numFmtId="0" fontId="40" fillId="0" borderId="85" xfId="19" applyFont="1" applyBorder="1" applyAlignment="1">
      <alignment horizontal="centerContinuous" vertical="center" wrapText="1" shrinkToFit="1"/>
    </xf>
    <xf numFmtId="0" fontId="40" fillId="7" borderId="133" xfId="19" applyFont="1" applyFill="1" applyBorder="1" applyAlignment="1">
      <alignment horizontal="centerContinuous" vertical="center" wrapText="1" shrinkToFit="1"/>
    </xf>
    <xf numFmtId="0" fontId="38" fillId="2" borderId="10" xfId="1" applyNumberFormat="1" applyFont="1" applyFill="1" applyBorder="1" applyAlignment="1">
      <alignment horizontal="centerContinuous" vertical="center" shrinkToFit="1"/>
    </xf>
    <xf numFmtId="0" fontId="38" fillId="2" borderId="36" xfId="1" applyNumberFormat="1" applyFont="1" applyFill="1" applyBorder="1" applyAlignment="1">
      <alignment horizontal="centerContinuous" vertical="center" shrinkToFit="1"/>
    </xf>
    <xf numFmtId="6" fontId="12" fillId="0" borderId="22" xfId="1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0" fontId="12" fillId="0" borderId="93" xfId="0" applyFont="1" applyBorder="1" applyAlignment="1">
      <alignment horizontal="right" vertical="center"/>
    </xf>
    <xf numFmtId="0" fontId="12" fillId="0" borderId="85" xfId="0" applyFont="1" applyBorder="1" applyAlignment="1">
      <alignment horizontal="right" vertical="center"/>
    </xf>
    <xf numFmtId="0" fontId="45" fillId="0" borderId="0" xfId="0" applyFont="1" applyAlignment="1">
      <alignment vertical="center" textRotation="255"/>
    </xf>
    <xf numFmtId="6" fontId="12" fillId="0" borderId="0" xfId="1" applyFont="1" applyBorder="1" applyAlignment="1">
      <alignment vertical="center"/>
    </xf>
    <xf numFmtId="0" fontId="12" fillId="0" borderId="0" xfId="0" applyFont="1" applyAlignment="1">
      <alignment horizontal="right" vertical="center"/>
    </xf>
    <xf numFmtId="0" fontId="12" fillId="0" borderId="102" xfId="0" applyFont="1" applyBorder="1" applyAlignment="1">
      <alignment horizontal="right" vertical="center"/>
    </xf>
    <xf numFmtId="6" fontId="12" fillId="0" borderId="60" xfId="1" applyFont="1" applyBorder="1" applyAlignment="1">
      <alignment vertical="center"/>
    </xf>
    <xf numFmtId="0" fontId="12" fillId="0" borderId="13" xfId="0" applyFont="1" applyBorder="1" applyAlignment="1">
      <alignment horizontal="right" vertical="center"/>
    </xf>
    <xf numFmtId="0" fontId="45" fillId="0" borderId="54" xfId="0" applyFont="1" applyBorder="1" applyAlignment="1">
      <alignment vertical="center"/>
    </xf>
    <xf numFmtId="0" fontId="15" fillId="0" borderId="90" xfId="0" applyFont="1" applyBorder="1"/>
    <xf numFmtId="0" fontId="15" fillId="0" borderId="102" xfId="0" applyFont="1" applyBorder="1"/>
    <xf numFmtId="0" fontId="15" fillId="0" borderId="52" xfId="0" applyFont="1" applyBorder="1"/>
    <xf numFmtId="0" fontId="15" fillId="0" borderId="89" xfId="0" applyFont="1" applyBorder="1"/>
    <xf numFmtId="0" fontId="12" fillId="0" borderId="88" xfId="0" applyFont="1" applyBorder="1" applyAlignment="1">
      <alignment horizontal="right" vertical="center"/>
    </xf>
    <xf numFmtId="6" fontId="37" fillId="2" borderId="13" xfId="1" applyFont="1" applyFill="1" applyBorder="1" applyAlignment="1">
      <alignment horizontal="centerContinuous" vertical="center" shrinkToFit="1"/>
    </xf>
    <xf numFmtId="0" fontId="39" fillId="0" borderId="135" xfId="19" applyFont="1" applyBorder="1" applyAlignment="1">
      <alignment horizontal="centerContinuous" vertical="center" wrapText="1" shrinkToFit="1"/>
    </xf>
    <xf numFmtId="0" fontId="39" fillId="7" borderId="136" xfId="19" applyFont="1" applyFill="1" applyBorder="1" applyAlignment="1">
      <alignment horizontal="centerContinuous" vertical="center" wrapText="1" shrinkToFit="1"/>
    </xf>
    <xf numFmtId="0" fontId="39" fillId="0" borderId="136" xfId="19" applyFont="1" applyBorder="1" applyAlignment="1">
      <alignment horizontal="centerContinuous" vertical="center" wrapText="1" shrinkToFit="1"/>
    </xf>
    <xf numFmtId="0" fontId="39" fillId="7" borderId="137" xfId="19" applyFont="1" applyFill="1" applyBorder="1" applyAlignment="1">
      <alignment horizontal="centerContinuous" vertical="center" wrapText="1" shrinkToFit="1"/>
    </xf>
    <xf numFmtId="177" fontId="38" fillId="2" borderId="116" xfId="1" applyNumberFormat="1" applyFont="1" applyFill="1" applyBorder="1" applyAlignment="1">
      <alignment horizontal="centerContinuous" vertical="center" shrinkToFit="1"/>
    </xf>
    <xf numFmtId="56" fontId="45" fillId="0" borderId="0" xfId="0" applyNumberFormat="1" applyFont="1" applyAlignment="1">
      <alignment vertical="center" textRotation="255"/>
    </xf>
    <xf numFmtId="0" fontId="34" fillId="0" borderId="32" xfId="19" applyFont="1" applyBorder="1" applyAlignment="1">
      <alignment horizontal="center" vertical="center"/>
    </xf>
    <xf numFmtId="0" fontId="39" fillId="0" borderId="138" xfId="19" applyFont="1" applyBorder="1" applyAlignment="1">
      <alignment horizontal="centerContinuous" vertical="center" wrapText="1" shrinkToFit="1"/>
    </xf>
    <xf numFmtId="0" fontId="39" fillId="0" borderId="115" xfId="19" applyFont="1" applyBorder="1" applyAlignment="1">
      <alignment horizontal="centerContinuous" vertical="center" wrapText="1" shrinkToFit="1"/>
    </xf>
    <xf numFmtId="0" fontId="39" fillId="0" borderId="114" xfId="19" applyFont="1" applyBorder="1" applyAlignment="1">
      <alignment horizontal="centerContinuous" vertical="center" shrinkToFit="1"/>
    </xf>
    <xf numFmtId="0" fontId="40" fillId="0" borderId="115" xfId="19" applyFont="1" applyBorder="1" applyAlignment="1">
      <alignment horizontal="centerContinuous" vertical="center" wrapText="1" shrinkToFit="1"/>
    </xf>
    <xf numFmtId="0" fontId="39" fillId="0" borderId="114" xfId="19" applyFont="1" applyBorder="1" applyAlignment="1">
      <alignment horizontal="centerContinuous" vertical="center" wrapText="1" shrinkToFit="1"/>
    </xf>
    <xf numFmtId="0" fontId="39" fillId="0" borderId="139" xfId="19" applyFont="1" applyBorder="1" applyAlignment="1">
      <alignment horizontal="centerContinuous" vertical="center" wrapText="1" shrinkToFit="1"/>
    </xf>
    <xf numFmtId="0" fontId="34" fillId="7" borderId="3" xfId="19" applyFont="1" applyFill="1" applyBorder="1" applyAlignment="1">
      <alignment horizontal="center" vertical="center"/>
    </xf>
    <xf numFmtId="0" fontId="38" fillId="7" borderId="10" xfId="19" applyFont="1" applyFill="1" applyBorder="1" applyAlignment="1">
      <alignment horizontal="center" vertical="center"/>
    </xf>
    <xf numFmtId="0" fontId="34" fillId="7" borderId="84" xfId="19" applyFont="1" applyFill="1" applyBorder="1" applyAlignment="1">
      <alignment horizontal="center" vertical="center"/>
    </xf>
    <xf numFmtId="0" fontId="34" fillId="7" borderId="8" xfId="19" applyFont="1" applyFill="1" applyBorder="1" applyAlignment="1">
      <alignment horizontal="center" vertical="center"/>
    </xf>
    <xf numFmtId="0" fontId="39" fillId="7" borderId="140" xfId="19" applyFont="1" applyFill="1" applyBorder="1" applyAlignment="1">
      <alignment horizontal="centerContinuous" vertical="center" wrapText="1" shrinkToFit="1"/>
    </xf>
    <xf numFmtId="0" fontId="39" fillId="7" borderId="141" xfId="19" applyFont="1" applyFill="1" applyBorder="1" applyAlignment="1">
      <alignment horizontal="centerContinuous" vertical="center" wrapText="1" shrinkToFit="1"/>
    </xf>
    <xf numFmtId="0" fontId="39" fillId="7" borderId="142" xfId="19" applyFont="1" applyFill="1" applyBorder="1" applyAlignment="1">
      <alignment horizontal="centerContinuous" vertical="center" shrinkToFit="1"/>
    </xf>
    <xf numFmtId="0" fontId="40" fillId="7" borderId="141" xfId="19" applyFont="1" applyFill="1" applyBorder="1" applyAlignment="1">
      <alignment horizontal="centerContinuous" vertical="center" wrapText="1" shrinkToFit="1"/>
    </xf>
    <xf numFmtId="0" fontId="39" fillId="7" borderId="142" xfId="19" applyFont="1" applyFill="1" applyBorder="1" applyAlignment="1">
      <alignment horizontal="centerContinuous" vertical="center" wrapText="1" shrinkToFit="1"/>
    </xf>
    <xf numFmtId="0" fontId="39" fillId="7" borderId="143" xfId="19" applyFont="1" applyFill="1" applyBorder="1" applyAlignment="1">
      <alignment horizontal="centerContinuous" vertical="center" wrapText="1" shrinkToFit="1"/>
    </xf>
    <xf numFmtId="0" fontId="45" fillId="0" borderId="0" xfId="0" applyFont="1" applyAlignment="1">
      <alignment vertical="center"/>
    </xf>
    <xf numFmtId="6" fontId="12" fillId="0" borderId="0" xfId="1" applyFont="1" applyBorder="1" applyAlignment="1">
      <alignment horizontal="center" vertical="center"/>
    </xf>
    <xf numFmtId="0" fontId="12" fillId="0" borderId="56" xfId="0" applyFont="1" applyBorder="1" applyAlignment="1">
      <alignment horizontal="center" vertical="center"/>
    </xf>
    <xf numFmtId="6" fontId="12" fillId="0" borderId="23" xfId="1" applyFont="1" applyBorder="1" applyAlignment="1">
      <alignment horizontal="center" vertical="center"/>
    </xf>
    <xf numFmtId="0" fontId="15" fillId="0" borderId="74" xfId="0" applyFont="1" applyBorder="1" applyAlignment="1" applyProtection="1">
      <alignment horizontal="center" vertical="center" wrapText="1"/>
      <protection hidden="1"/>
    </xf>
    <xf numFmtId="0" fontId="15" fillId="0" borderId="76" xfId="0" applyFont="1" applyBorder="1" applyAlignment="1" applyProtection="1">
      <alignment horizontal="center" vertical="center"/>
      <protection hidden="1"/>
    </xf>
    <xf numFmtId="0" fontId="15" fillId="2" borderId="38" xfId="0" applyFont="1" applyFill="1" applyBorder="1" applyAlignment="1">
      <alignment vertical="center" shrinkToFit="1"/>
    </xf>
    <xf numFmtId="0" fontId="15" fillId="2" borderId="92" xfId="0" applyFont="1" applyFill="1" applyBorder="1" applyAlignment="1" applyProtection="1">
      <alignment vertical="center" shrinkToFit="1"/>
      <protection hidden="1"/>
    </xf>
    <xf numFmtId="180" fontId="15" fillId="4" borderId="22" xfId="1" applyNumberFormat="1" applyFont="1" applyFill="1" applyBorder="1" applyAlignment="1" applyProtection="1">
      <alignment horizontal="right" vertical="center"/>
      <protection hidden="1"/>
    </xf>
    <xf numFmtId="185" fontId="15" fillId="4" borderId="46" xfId="0" applyNumberFormat="1" applyFont="1" applyFill="1" applyBorder="1" applyAlignment="1" applyProtection="1">
      <alignment horizontal="left" vertical="center"/>
      <protection hidden="1"/>
    </xf>
    <xf numFmtId="0" fontId="15" fillId="0" borderId="144" xfId="0" applyFont="1" applyBorder="1" applyAlignment="1" applyProtection="1">
      <alignment horizontal="center" vertical="center" shrinkToFit="1"/>
      <protection hidden="1"/>
    </xf>
    <xf numFmtId="0" fontId="15" fillId="0" borderId="145" xfId="0" applyFont="1" applyBorder="1" applyAlignment="1" applyProtection="1">
      <alignment horizontal="center" vertical="center" shrinkToFit="1"/>
      <protection hidden="1"/>
    </xf>
    <xf numFmtId="0" fontId="14" fillId="0" borderId="145" xfId="0" applyFont="1" applyBorder="1" applyAlignment="1" applyProtection="1">
      <alignment horizontal="center" vertical="center" shrinkToFit="1"/>
      <protection hidden="1"/>
    </xf>
    <xf numFmtId="0" fontId="15" fillId="0" borderId="146" xfId="0" applyFont="1" applyBorder="1" applyAlignment="1" applyProtection="1">
      <alignment horizontal="center" vertical="center" shrinkToFit="1"/>
      <protection hidden="1"/>
    </xf>
    <xf numFmtId="0" fontId="18" fillId="0" borderId="150" xfId="0" applyFont="1" applyBorder="1" applyAlignment="1" applyProtection="1">
      <alignment horizontal="center" vertical="center"/>
      <protection hidden="1"/>
    </xf>
    <xf numFmtId="0" fontId="15" fillId="0" borderId="150" xfId="0" applyFont="1" applyBorder="1" applyAlignment="1" applyProtection="1">
      <alignment horizontal="center" vertical="center" shrinkToFit="1"/>
      <protection hidden="1"/>
    </xf>
    <xf numFmtId="0" fontId="15" fillId="0" borderId="79" xfId="0" applyFont="1" applyBorder="1" applyAlignment="1" applyProtection="1">
      <alignment vertical="center" shrinkToFit="1"/>
      <protection hidden="1"/>
    </xf>
    <xf numFmtId="0" fontId="15" fillId="0" borderId="62" xfId="0" applyFont="1" applyBorder="1" applyAlignment="1" applyProtection="1">
      <alignment vertical="center" shrinkToFit="1"/>
      <protection hidden="1"/>
    </xf>
    <xf numFmtId="0" fontId="13" fillId="2" borderId="69" xfId="0" applyFont="1" applyFill="1" applyBorder="1" applyAlignment="1" applyProtection="1">
      <alignment vertical="center"/>
      <protection hidden="1"/>
    </xf>
    <xf numFmtId="0" fontId="13" fillId="2" borderId="70" xfId="0" applyFont="1" applyFill="1" applyBorder="1" applyAlignment="1" applyProtection="1">
      <alignment vertical="center"/>
      <protection hidden="1"/>
    </xf>
    <xf numFmtId="0" fontId="15" fillId="0" borderId="74" xfId="0" applyFont="1" applyBorder="1" applyAlignment="1" applyProtection="1">
      <alignment horizontal="center" vertical="center" shrinkToFit="1"/>
      <protection hidden="1"/>
    </xf>
    <xf numFmtId="0" fontId="12" fillId="0" borderId="149" xfId="0" applyFont="1" applyBorder="1" applyAlignment="1" applyProtection="1">
      <alignment horizontal="center" vertical="center"/>
      <protection hidden="1"/>
    </xf>
    <xf numFmtId="0" fontId="14" fillId="0" borderId="74" xfId="0" applyFont="1" applyBorder="1" applyAlignment="1" applyProtection="1">
      <alignment horizontal="center" vertical="center" shrinkToFit="1"/>
      <protection hidden="1"/>
    </xf>
    <xf numFmtId="0" fontId="15" fillId="0" borderId="76" xfId="0" applyFont="1" applyBorder="1" applyAlignment="1" applyProtection="1">
      <alignment horizontal="center" vertical="center" shrinkToFit="1"/>
      <protection hidden="1"/>
    </xf>
    <xf numFmtId="0" fontId="15" fillId="0" borderId="153" xfId="0" applyFont="1" applyBorder="1" applyAlignment="1" applyProtection="1">
      <alignment horizontal="center" vertical="center" wrapText="1"/>
      <protection hidden="1"/>
    </xf>
    <xf numFmtId="0" fontId="15" fillId="0" borderId="147" xfId="0" applyFont="1" applyBorder="1" applyAlignment="1" applyProtection="1">
      <alignment horizontal="center" vertical="center" wrapText="1"/>
      <protection hidden="1"/>
    </xf>
    <xf numFmtId="0" fontId="15" fillId="0" borderId="148" xfId="0" applyFont="1" applyBorder="1" applyAlignment="1" applyProtection="1">
      <alignment horizontal="center" vertical="center"/>
      <protection hidden="1"/>
    </xf>
    <xf numFmtId="0" fontId="15" fillId="0" borderId="145" xfId="0" applyFont="1" applyBorder="1" applyAlignment="1" applyProtection="1">
      <alignment horizontal="center" vertical="center" wrapText="1"/>
      <protection hidden="1"/>
    </xf>
    <xf numFmtId="0" fontId="15" fillId="0" borderId="146" xfId="0" applyFont="1" applyBorder="1" applyAlignment="1" applyProtection="1">
      <alignment horizontal="center" vertical="center"/>
      <protection hidden="1"/>
    </xf>
    <xf numFmtId="0" fontId="15" fillId="0" borderId="75" xfId="0" applyFont="1" applyBorder="1" applyAlignment="1" applyProtection="1">
      <alignment horizontal="left" vertical="center" shrinkToFit="1"/>
      <protection hidden="1"/>
    </xf>
    <xf numFmtId="0" fontId="12" fillId="0" borderId="152" xfId="0" applyFont="1" applyBorder="1" applyAlignment="1" applyProtection="1">
      <alignment horizontal="center" vertical="center"/>
      <protection hidden="1"/>
    </xf>
    <xf numFmtId="0" fontId="12" fillId="0" borderId="151" xfId="0" applyFont="1" applyBorder="1" applyAlignment="1" applyProtection="1">
      <alignment horizontal="center" vertical="center"/>
      <protection hidden="1"/>
    </xf>
    <xf numFmtId="0" fontId="19" fillId="5" borderId="156" xfId="0" applyFont="1" applyFill="1" applyBorder="1" applyAlignment="1" applyProtection="1">
      <alignment horizontal="left" vertical="center" indent="1"/>
      <protection hidden="1"/>
    </xf>
    <xf numFmtId="0" fontId="12" fillId="0" borderId="153" xfId="0" applyFont="1" applyBorder="1" applyAlignment="1" applyProtection="1">
      <alignment horizontal="left" vertical="center" shrinkToFit="1"/>
      <protection hidden="1"/>
    </xf>
    <xf numFmtId="0" fontId="12" fillId="0" borderId="152" xfId="0" applyFont="1" applyBorder="1" applyAlignment="1" applyProtection="1">
      <alignment horizontal="left" vertical="center" shrinkToFit="1"/>
      <protection hidden="1"/>
    </xf>
    <xf numFmtId="0" fontId="12" fillId="0" borderId="151" xfId="0" applyFont="1" applyBorder="1" applyAlignment="1" applyProtection="1">
      <alignment horizontal="left" vertical="center" shrinkToFit="1"/>
      <protection hidden="1"/>
    </xf>
    <xf numFmtId="0" fontId="18" fillId="0" borderId="75" xfId="0" applyFont="1" applyBorder="1" applyAlignment="1" applyProtection="1">
      <alignment horizontal="left" vertical="center" shrinkToFit="1"/>
      <protection hidden="1"/>
    </xf>
    <xf numFmtId="0" fontId="18" fillId="0" borderId="144" xfId="0" applyFont="1" applyBorder="1" applyAlignment="1" applyProtection="1">
      <alignment horizontal="left" vertical="center" shrinkToFit="1"/>
      <protection hidden="1"/>
    </xf>
    <xf numFmtId="0" fontId="18" fillId="0" borderId="150" xfId="0" applyFont="1" applyBorder="1" applyAlignment="1" applyProtection="1">
      <alignment horizontal="left" vertical="center" shrinkToFit="1"/>
      <protection hidden="1"/>
    </xf>
    <xf numFmtId="0" fontId="34" fillId="0" borderId="0" xfId="19" applyFont="1" applyAlignment="1">
      <alignment horizontal="center" vertical="center"/>
    </xf>
    <xf numFmtId="177" fontId="38" fillId="2" borderId="44" xfId="1" applyNumberFormat="1" applyFont="1" applyFill="1" applyBorder="1" applyAlignment="1">
      <alignment horizontal="centerContinuous" vertical="center" shrinkToFit="1"/>
    </xf>
    <xf numFmtId="0" fontId="39" fillId="0" borderId="157" xfId="19" applyFont="1" applyBorder="1" applyAlignment="1">
      <alignment horizontal="centerContinuous" vertical="center" wrapText="1" shrinkToFit="1"/>
    </xf>
    <xf numFmtId="0" fontId="40" fillId="7" borderId="158" xfId="19" applyFont="1" applyFill="1" applyBorder="1" applyAlignment="1">
      <alignment horizontal="centerContinuous" vertical="center" wrapText="1" shrinkToFit="1"/>
    </xf>
    <xf numFmtId="0" fontId="40" fillId="0" borderId="158" xfId="19" applyFont="1" applyBorder="1" applyAlignment="1">
      <alignment horizontal="centerContinuous" vertical="center" wrapText="1" shrinkToFit="1"/>
    </xf>
    <xf numFmtId="0" fontId="40" fillId="0" borderId="159" xfId="19" applyFont="1" applyBorder="1" applyAlignment="1">
      <alignment horizontal="centerContinuous" vertical="center" wrapText="1" shrinkToFit="1"/>
    </xf>
    <xf numFmtId="0" fontId="40" fillId="7" borderId="160" xfId="19" applyFont="1" applyFill="1" applyBorder="1" applyAlignment="1">
      <alignment horizontal="centerContinuous" vertical="center" wrapText="1" shrinkToFit="1"/>
    </xf>
    <xf numFmtId="6" fontId="12" fillId="0" borderId="3" xfId="1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3" fillId="0" borderId="56" xfId="0" applyFont="1" applyBorder="1"/>
    <xf numFmtId="0" fontId="12" fillId="0" borderId="161" xfId="0" applyFont="1" applyBorder="1" applyAlignment="1">
      <alignment horizontal="left" vertical="center" indent="1"/>
    </xf>
    <xf numFmtId="0" fontId="12" fillId="0" borderId="121" xfId="0" applyFont="1" applyBorder="1" applyAlignment="1">
      <alignment horizontal="right"/>
    </xf>
    <xf numFmtId="0" fontId="12" fillId="0" borderId="162" xfId="0" applyFont="1" applyBorder="1" applyAlignment="1">
      <alignment horizontal="left" vertical="center" indent="1"/>
    </xf>
    <xf numFmtId="0" fontId="12" fillId="0" borderId="124" xfId="0" applyFont="1" applyBorder="1" applyAlignment="1">
      <alignment horizontal="right"/>
    </xf>
    <xf numFmtId="0" fontId="45" fillId="0" borderId="12" xfId="0" applyFont="1" applyBorder="1" applyAlignment="1">
      <alignment horizontal="center" vertical="center" shrinkToFit="1"/>
    </xf>
    <xf numFmtId="0" fontId="16" fillId="0" borderId="55" xfId="0" applyFont="1" applyBorder="1" applyAlignment="1">
      <alignment horizontal="left" vertical="center"/>
    </xf>
    <xf numFmtId="0" fontId="24" fillId="0" borderId="25" xfId="3" applyFont="1" applyBorder="1" applyAlignment="1" applyProtection="1">
      <alignment horizontal="left" vertical="center" wrapText="1"/>
      <protection hidden="1"/>
    </xf>
    <xf numFmtId="0" fontId="24" fillId="0" borderId="3" xfId="3" applyFont="1" applyBorder="1" applyAlignment="1" applyProtection="1">
      <alignment horizontal="left" vertical="center" wrapText="1"/>
      <protection hidden="1"/>
    </xf>
    <xf numFmtId="0" fontId="24" fillId="0" borderId="38" xfId="3" applyFont="1" applyBorder="1" applyAlignment="1" applyProtection="1">
      <alignment horizontal="left" vertical="center" wrapText="1"/>
      <protection hidden="1"/>
    </xf>
    <xf numFmtId="0" fontId="24" fillId="0" borderId="22" xfId="3" applyFont="1" applyBorder="1" applyAlignment="1" applyProtection="1">
      <alignment horizontal="left" vertical="center"/>
      <protection hidden="1"/>
    </xf>
    <xf numFmtId="0" fontId="24" fillId="0" borderId="2" xfId="3" applyFont="1" applyBorder="1" applyAlignment="1" applyProtection="1">
      <alignment horizontal="left" vertical="center"/>
      <protection hidden="1"/>
    </xf>
    <xf numFmtId="0" fontId="24" fillId="0" borderId="46" xfId="3" applyFont="1" applyBorder="1" applyAlignment="1" applyProtection="1">
      <alignment horizontal="left" vertical="center"/>
      <protection hidden="1"/>
    </xf>
    <xf numFmtId="0" fontId="24" fillId="6" borderId="25" xfId="3" applyFont="1" applyFill="1" applyBorder="1" applyAlignment="1" applyProtection="1">
      <alignment horizontal="center" vertical="center"/>
      <protection hidden="1"/>
    </xf>
    <xf numFmtId="0" fontId="24" fillId="6" borderId="38" xfId="3" applyFont="1" applyFill="1" applyBorder="1" applyAlignment="1" applyProtection="1">
      <alignment horizontal="center" vertical="center"/>
      <protection hidden="1"/>
    </xf>
    <xf numFmtId="6" fontId="19" fillId="4" borderId="99" xfId="0" applyNumberFormat="1" applyFont="1" applyFill="1" applyBorder="1" applyAlignment="1" applyProtection="1">
      <alignment horizontal="right" vertical="center"/>
      <protection hidden="1"/>
    </xf>
    <xf numFmtId="6" fontId="19" fillId="4" borderId="100" xfId="0" applyNumberFormat="1" applyFont="1" applyFill="1" applyBorder="1" applyAlignment="1" applyProtection="1">
      <alignment horizontal="right" vertical="center"/>
      <protection hidden="1"/>
    </xf>
    <xf numFmtId="6" fontId="19" fillId="4" borderId="101" xfId="0" applyNumberFormat="1" applyFont="1" applyFill="1" applyBorder="1" applyAlignment="1" applyProtection="1">
      <alignment horizontal="right" vertical="center"/>
      <protection hidden="1"/>
    </xf>
    <xf numFmtId="0" fontId="15" fillId="4" borderId="25" xfId="0" quotePrefix="1" applyFont="1" applyFill="1" applyBorder="1" applyAlignment="1" applyProtection="1">
      <alignment horizontal="left" vertical="center" indent="2"/>
      <protection hidden="1"/>
    </xf>
    <xf numFmtId="0" fontId="15" fillId="4" borderId="3" xfId="0" quotePrefix="1" applyFont="1" applyFill="1" applyBorder="1" applyAlignment="1" applyProtection="1">
      <alignment horizontal="left" vertical="center" indent="2"/>
      <protection hidden="1"/>
    </xf>
    <xf numFmtId="0" fontId="19" fillId="3" borderId="1" xfId="0" applyFont="1" applyFill="1" applyBorder="1" applyAlignment="1">
      <alignment horizontal="left" vertical="center"/>
    </xf>
    <xf numFmtId="0" fontId="19" fillId="3" borderId="4" xfId="0" applyFont="1" applyFill="1" applyBorder="1" applyAlignment="1">
      <alignment horizontal="left" vertical="center"/>
    </xf>
    <xf numFmtId="0" fontId="19" fillId="3" borderId="6" xfId="0" applyFont="1" applyFill="1" applyBorder="1" applyAlignment="1">
      <alignment horizontal="left" vertical="center"/>
    </xf>
    <xf numFmtId="0" fontId="28" fillId="2" borderId="20" xfId="0" applyFont="1" applyFill="1" applyBorder="1" applyAlignment="1" applyProtection="1">
      <alignment horizontal="center" vertical="center" textRotation="255"/>
      <protection hidden="1"/>
    </xf>
    <xf numFmtId="0" fontId="28" fillId="2" borderId="83" xfId="0" applyFont="1" applyFill="1" applyBorder="1" applyAlignment="1" applyProtection="1">
      <alignment horizontal="center" vertical="center" textRotation="255"/>
      <protection hidden="1"/>
    </xf>
    <xf numFmtId="0" fontId="28" fillId="2" borderId="49" xfId="0" applyFont="1" applyFill="1" applyBorder="1" applyAlignment="1" applyProtection="1">
      <alignment horizontal="center" vertical="center" textRotation="255"/>
      <protection hidden="1"/>
    </xf>
    <xf numFmtId="0" fontId="18" fillId="9" borderId="30" xfId="0" applyFont="1" applyFill="1" applyBorder="1" applyAlignment="1" applyProtection="1">
      <alignment horizontal="left" vertical="center"/>
      <protection locked="0"/>
    </xf>
    <xf numFmtId="0" fontId="18" fillId="9" borderId="60" xfId="0" applyFont="1" applyFill="1" applyBorder="1" applyAlignment="1" applyProtection="1">
      <alignment horizontal="left" vertical="center"/>
      <protection locked="0"/>
    </xf>
    <xf numFmtId="0" fontId="18" fillId="9" borderId="13" xfId="0" applyFont="1" applyFill="1" applyBorder="1" applyAlignment="1" applyProtection="1">
      <alignment horizontal="left" vertical="center"/>
      <protection locked="0"/>
    </xf>
    <xf numFmtId="0" fontId="18" fillId="9" borderId="25" xfId="0" applyFont="1" applyFill="1" applyBorder="1" applyAlignment="1" applyProtection="1">
      <alignment horizontal="left" vertical="center"/>
      <protection locked="0"/>
    </xf>
    <xf numFmtId="0" fontId="18" fillId="9" borderId="3" xfId="0" applyFont="1" applyFill="1" applyBorder="1" applyAlignment="1" applyProtection="1">
      <alignment horizontal="left" vertical="center"/>
      <protection locked="0"/>
    </xf>
    <xf numFmtId="0" fontId="18" fillId="9" borderId="85" xfId="0" applyFont="1" applyFill="1" applyBorder="1" applyAlignment="1" applyProtection="1">
      <alignment horizontal="left" vertical="center"/>
      <protection locked="0"/>
    </xf>
    <xf numFmtId="0" fontId="25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8" fillId="2" borderId="50" xfId="0" applyFont="1" applyFill="1" applyBorder="1" applyAlignment="1" applyProtection="1">
      <alignment horizontal="center" vertical="center" textRotation="255"/>
      <protection hidden="1"/>
    </xf>
    <xf numFmtId="0" fontId="28" fillId="2" borderId="28" xfId="0" applyFont="1" applyFill="1" applyBorder="1" applyAlignment="1" applyProtection="1">
      <alignment horizontal="center" vertical="center" textRotation="255"/>
      <protection hidden="1"/>
    </xf>
    <xf numFmtId="0" fontId="28" fillId="2" borderId="26" xfId="0" applyFont="1" applyFill="1" applyBorder="1" applyAlignment="1" applyProtection="1">
      <alignment horizontal="center" vertical="center" textRotation="255"/>
      <protection hidden="1"/>
    </xf>
    <xf numFmtId="0" fontId="15" fillId="4" borderId="27" xfId="0" quotePrefix="1" applyFont="1" applyFill="1" applyBorder="1" applyAlignment="1" applyProtection="1">
      <alignment horizontal="left" vertical="center" indent="2"/>
      <protection hidden="1"/>
    </xf>
    <xf numFmtId="0" fontId="15" fillId="4" borderId="84" xfId="0" quotePrefix="1" applyFont="1" applyFill="1" applyBorder="1" applyAlignment="1" applyProtection="1">
      <alignment horizontal="left" vertical="center" indent="2"/>
      <protection hidden="1"/>
    </xf>
    <xf numFmtId="0" fontId="18" fillId="9" borderId="25" xfId="0" quotePrefix="1" applyFont="1" applyFill="1" applyBorder="1" applyAlignment="1" applyProtection="1">
      <alignment horizontal="left" vertical="center"/>
      <protection locked="0"/>
    </xf>
    <xf numFmtId="0" fontId="16" fillId="9" borderId="55" xfId="0" applyFont="1" applyFill="1" applyBorder="1" applyAlignment="1">
      <alignment vertical="center" wrapText="1"/>
    </xf>
    <xf numFmtId="0" fontId="16" fillId="9" borderId="84" xfId="0" applyFont="1" applyFill="1" applyBorder="1" applyAlignment="1">
      <alignment vertical="center" wrapText="1"/>
    </xf>
    <xf numFmtId="0" fontId="15" fillId="9" borderId="95" xfId="0" applyFont="1" applyFill="1" applyBorder="1" applyAlignment="1">
      <alignment horizontal="center" vertical="center"/>
    </xf>
    <xf numFmtId="0" fontId="15" fillId="9" borderId="96" xfId="0" applyFont="1" applyFill="1" applyBorder="1" applyAlignment="1">
      <alignment horizontal="center" vertical="center"/>
    </xf>
    <xf numFmtId="0" fontId="15" fillId="9" borderId="97" xfId="0" applyFont="1" applyFill="1" applyBorder="1" applyAlignment="1">
      <alignment horizontal="center" vertical="center"/>
    </xf>
    <xf numFmtId="0" fontId="16" fillId="2" borderId="23" xfId="0" applyFont="1" applyFill="1" applyBorder="1" applyAlignment="1">
      <alignment horizontal="left" vertical="center"/>
    </xf>
    <xf numFmtId="0" fontId="16" fillId="2" borderId="88" xfId="0" applyFont="1" applyFill="1" applyBorder="1" applyAlignment="1">
      <alignment horizontal="left" vertical="center"/>
    </xf>
    <xf numFmtId="0" fontId="15" fillId="4" borderId="60" xfId="0" applyFont="1" applyFill="1" applyBorder="1" applyAlignment="1">
      <alignment horizontal="left" vertical="center" wrapText="1"/>
    </xf>
    <xf numFmtId="0" fontId="15" fillId="4" borderId="13" xfId="0" applyFont="1" applyFill="1" applyBorder="1" applyAlignment="1">
      <alignment horizontal="left" vertical="center" wrapText="1"/>
    </xf>
    <xf numFmtId="0" fontId="31" fillId="0" borderId="104" xfId="0" applyFont="1" applyBorder="1" applyAlignment="1">
      <alignment horizontal="center" vertical="center"/>
    </xf>
    <xf numFmtId="0" fontId="31" fillId="0" borderId="91" xfId="0" applyFont="1" applyBorder="1" applyAlignment="1">
      <alignment horizontal="center" vertical="center"/>
    </xf>
    <xf numFmtId="0" fontId="31" fillId="0" borderId="105" xfId="0" applyFont="1" applyBorder="1" applyAlignment="1">
      <alignment horizontal="center" vertical="center"/>
    </xf>
    <xf numFmtId="0" fontId="15" fillId="0" borderId="90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102" xfId="0" applyFont="1" applyBorder="1" applyAlignment="1">
      <alignment horizontal="center" vertical="center"/>
    </xf>
    <xf numFmtId="0" fontId="15" fillId="0" borderId="52" xfId="0" applyFont="1" applyBorder="1" applyAlignment="1">
      <alignment horizontal="left" vertical="center" wrapText="1" indent="2"/>
    </xf>
    <xf numFmtId="0" fontId="15" fillId="0" borderId="61" xfId="0" applyFont="1" applyBorder="1" applyAlignment="1">
      <alignment horizontal="left" vertical="center" indent="2"/>
    </xf>
    <xf numFmtId="0" fontId="15" fillId="0" borderId="61" xfId="0" applyFont="1" applyBorder="1" applyAlignment="1">
      <alignment horizontal="left" vertical="center" wrapText="1"/>
    </xf>
    <xf numFmtId="0" fontId="15" fillId="0" borderId="89" xfId="0" applyFont="1" applyBorder="1" applyAlignment="1">
      <alignment horizontal="left" vertical="center"/>
    </xf>
    <xf numFmtId="0" fontId="15" fillId="4" borderId="52" xfId="0" applyFont="1" applyFill="1" applyBorder="1" applyAlignment="1">
      <alignment horizontal="center" vertical="center"/>
    </xf>
    <xf numFmtId="0" fontId="15" fillId="4" borderId="61" xfId="0" applyFont="1" applyFill="1" applyBorder="1" applyAlignment="1">
      <alignment horizontal="center" vertical="center"/>
    </xf>
    <xf numFmtId="0" fontId="15" fillId="4" borderId="89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/>
    </xf>
    <xf numFmtId="0" fontId="15" fillId="2" borderId="80" xfId="0" applyFont="1" applyFill="1" applyBorder="1" applyAlignment="1">
      <alignment horizontal="center" vertical="center"/>
    </xf>
    <xf numFmtId="0" fontId="26" fillId="4" borderId="4" xfId="2" applyFont="1" applyFill="1" applyBorder="1" applyAlignment="1" applyProtection="1">
      <alignment horizontal="center" vertical="center" wrapText="1"/>
      <protection hidden="1"/>
    </xf>
    <xf numFmtId="0" fontId="26" fillId="4" borderId="6" xfId="2" applyFont="1" applyFill="1" applyBorder="1" applyAlignment="1" applyProtection="1">
      <alignment horizontal="center" vertical="center" wrapText="1"/>
      <protection hidden="1"/>
    </xf>
    <xf numFmtId="0" fontId="16" fillId="0" borderId="61" xfId="0" applyFont="1" applyBorder="1" applyAlignment="1" applyProtection="1">
      <alignment horizontal="left" vertical="top"/>
      <protection locked="0"/>
    </xf>
    <xf numFmtId="0" fontId="16" fillId="0" borderId="89" xfId="0" applyFont="1" applyBorder="1" applyAlignment="1" applyProtection="1">
      <alignment horizontal="left" vertical="top"/>
      <protection locked="0"/>
    </xf>
    <xf numFmtId="0" fontId="15" fillId="4" borderId="30" xfId="0" applyFont="1" applyFill="1" applyBorder="1" applyAlignment="1" applyProtection="1">
      <alignment horizontal="center" vertical="center"/>
      <protection hidden="1"/>
    </xf>
    <xf numFmtId="0" fontId="15" fillId="4" borderId="82" xfId="0" applyFont="1" applyFill="1" applyBorder="1" applyAlignment="1" applyProtection="1">
      <alignment horizontal="center" vertical="center"/>
      <protection hidden="1"/>
    </xf>
    <xf numFmtId="0" fontId="18" fillId="9" borderId="29" xfId="0" quotePrefix="1" applyFont="1" applyFill="1" applyBorder="1" applyAlignment="1" applyProtection="1">
      <alignment horizontal="left" vertical="center"/>
      <protection locked="0"/>
    </xf>
    <xf numFmtId="0" fontId="18" fillId="9" borderId="61" xfId="0" applyFont="1" applyFill="1" applyBorder="1" applyAlignment="1" applyProtection="1">
      <alignment horizontal="left" vertical="center"/>
      <protection locked="0"/>
    </xf>
    <xf numFmtId="0" fontId="18" fillId="9" borderId="89" xfId="0" applyFont="1" applyFill="1" applyBorder="1" applyAlignment="1" applyProtection="1">
      <alignment horizontal="left" vertical="center"/>
      <protection locked="0"/>
    </xf>
    <xf numFmtId="0" fontId="15" fillId="4" borderId="30" xfId="0" quotePrefix="1" applyFont="1" applyFill="1" applyBorder="1" applyAlignment="1" applyProtection="1">
      <alignment horizontal="left" vertical="center" indent="2"/>
      <protection hidden="1"/>
    </xf>
    <xf numFmtId="0" fontId="15" fillId="4" borderId="60" xfId="0" quotePrefix="1" applyFont="1" applyFill="1" applyBorder="1" applyAlignment="1" applyProtection="1">
      <alignment horizontal="left" vertical="center" indent="2"/>
      <protection hidden="1"/>
    </xf>
    <xf numFmtId="0" fontId="19" fillId="3" borderId="1" xfId="0" applyFont="1" applyFill="1" applyBorder="1" applyAlignment="1" applyProtection="1">
      <alignment horizontal="center" vertical="center"/>
      <protection hidden="1"/>
    </xf>
    <xf numFmtId="0" fontId="19" fillId="3" borderId="6" xfId="0" applyFont="1" applyFill="1" applyBorder="1" applyAlignment="1" applyProtection="1">
      <alignment horizontal="center" vertical="center"/>
      <protection hidden="1"/>
    </xf>
    <xf numFmtId="0" fontId="16" fillId="2" borderId="50" xfId="0" applyFont="1" applyFill="1" applyBorder="1" applyAlignment="1" applyProtection="1">
      <alignment horizontal="center" vertical="center"/>
      <protection hidden="1"/>
    </xf>
    <xf numFmtId="0" fontId="16" fillId="2" borderId="24" xfId="0" applyFont="1" applyFill="1" applyBorder="1" applyAlignment="1" applyProtection="1">
      <alignment horizontal="center" vertical="center"/>
      <protection hidden="1"/>
    </xf>
    <xf numFmtId="0" fontId="16" fillId="2" borderId="39" xfId="0" applyFont="1" applyFill="1" applyBorder="1" applyAlignment="1" applyProtection="1">
      <alignment horizontal="center" vertical="center" shrinkToFit="1"/>
      <protection hidden="1"/>
    </xf>
    <xf numFmtId="0" fontId="16" fillId="2" borderId="41" xfId="0" applyFont="1" applyFill="1" applyBorder="1" applyAlignment="1" applyProtection="1">
      <alignment horizontal="center" vertical="center" shrinkToFit="1"/>
      <protection hidden="1"/>
    </xf>
    <xf numFmtId="0" fontId="16" fillId="2" borderId="16" xfId="0" applyFont="1" applyFill="1" applyBorder="1" applyAlignment="1" applyProtection="1">
      <alignment horizontal="center" vertical="center" shrinkToFit="1"/>
      <protection hidden="1"/>
    </xf>
    <xf numFmtId="0" fontId="16" fillId="2" borderId="37" xfId="0" applyFont="1" applyFill="1" applyBorder="1" applyAlignment="1" applyProtection="1">
      <alignment horizontal="center" vertical="center" shrinkToFit="1"/>
      <protection hidden="1"/>
    </xf>
    <xf numFmtId="0" fontId="16" fillId="2" borderId="29" xfId="0" applyFont="1" applyFill="1" applyBorder="1" applyAlignment="1" applyProtection="1">
      <alignment horizontal="center" vertical="center" shrinkToFit="1"/>
      <protection hidden="1"/>
    </xf>
    <xf numFmtId="0" fontId="16" fillId="2" borderId="20" xfId="0" applyFont="1" applyFill="1" applyBorder="1" applyAlignment="1" applyProtection="1">
      <alignment horizontal="center" vertical="center" shrinkToFit="1"/>
      <protection hidden="1"/>
    </xf>
    <xf numFmtId="0" fontId="16" fillId="2" borderId="49" xfId="0" applyFont="1" applyFill="1" applyBorder="1" applyAlignment="1" applyProtection="1">
      <alignment horizontal="center" vertical="center" shrinkToFit="1"/>
      <protection hidden="1"/>
    </xf>
    <xf numFmtId="0" fontId="12" fillId="2" borderId="54" xfId="0" applyFont="1" applyFill="1" applyBorder="1" applyAlignment="1" applyProtection="1">
      <alignment horizontal="center" vertical="center" shrinkToFit="1"/>
      <protection hidden="1"/>
    </xf>
    <xf numFmtId="0" fontId="12" fillId="2" borderId="13" xfId="0" applyFont="1" applyFill="1" applyBorder="1" applyAlignment="1" applyProtection="1">
      <alignment horizontal="center" vertical="center" shrinkToFit="1"/>
      <protection hidden="1"/>
    </xf>
    <xf numFmtId="0" fontId="16" fillId="2" borderId="40" xfId="0" applyFont="1" applyFill="1" applyBorder="1" applyAlignment="1" applyProtection="1">
      <alignment horizontal="center" vertical="center" shrinkToFit="1"/>
      <protection hidden="1"/>
    </xf>
    <xf numFmtId="0" fontId="16" fillId="2" borderId="30" xfId="0" applyFont="1" applyFill="1" applyBorder="1" applyAlignment="1" applyProtection="1">
      <alignment horizontal="center" vertical="center" shrinkToFit="1"/>
      <protection hidden="1"/>
    </xf>
    <xf numFmtId="0" fontId="16" fillId="2" borderId="60" xfId="0" applyFont="1" applyFill="1" applyBorder="1" applyAlignment="1" applyProtection="1">
      <alignment horizontal="center" vertical="center" shrinkToFit="1"/>
      <protection hidden="1"/>
    </xf>
    <xf numFmtId="0" fontId="16" fillId="2" borderId="13" xfId="0" applyFont="1" applyFill="1" applyBorder="1" applyAlignment="1" applyProtection="1">
      <alignment horizontal="center" vertical="center" shrinkToFit="1"/>
      <protection hidden="1"/>
    </xf>
    <xf numFmtId="0" fontId="12" fillId="2" borderId="20" xfId="0" applyFont="1" applyFill="1" applyBorder="1" applyAlignment="1" applyProtection="1">
      <alignment horizontal="center" vertical="center" shrinkToFit="1"/>
      <protection hidden="1"/>
    </xf>
    <xf numFmtId="0" fontId="12" fillId="2" borderId="49" xfId="0" applyFont="1" applyFill="1" applyBorder="1" applyAlignment="1" applyProtection="1">
      <alignment horizontal="center" vertical="center" shrinkToFit="1"/>
      <protection hidden="1"/>
    </xf>
    <xf numFmtId="0" fontId="19" fillId="3" borderId="1" xfId="0" applyFont="1" applyFill="1" applyBorder="1" applyAlignment="1">
      <alignment horizontal="center" vertical="center"/>
    </xf>
    <xf numFmtId="0" fontId="19" fillId="3" borderId="4" xfId="0" applyFont="1" applyFill="1" applyBorder="1" applyAlignment="1">
      <alignment horizontal="center" vertical="center"/>
    </xf>
    <xf numFmtId="0" fontId="19" fillId="3" borderId="6" xfId="0" applyFont="1" applyFill="1" applyBorder="1" applyAlignment="1">
      <alignment horizontal="center" vertical="center"/>
    </xf>
    <xf numFmtId="0" fontId="46" fillId="0" borderId="90" xfId="0" applyFont="1" applyBorder="1" applyAlignment="1">
      <alignment horizontal="left" vertical="center" wrapText="1"/>
    </xf>
    <xf numFmtId="0" fontId="46" fillId="0" borderId="0" xfId="0" applyFont="1" applyAlignment="1">
      <alignment horizontal="left" vertical="center" wrapText="1"/>
    </xf>
    <xf numFmtId="0" fontId="31" fillId="0" borderId="0" xfId="0" applyFont="1" applyAlignment="1" applyProtection="1">
      <alignment horizontal="center" vertical="center"/>
      <protection hidden="1"/>
    </xf>
    <xf numFmtId="0" fontId="19" fillId="0" borderId="1" xfId="0" applyFont="1" applyBorder="1" applyAlignment="1" applyProtection="1">
      <alignment horizontal="center" vertical="center" shrinkToFit="1"/>
      <protection hidden="1"/>
    </xf>
    <xf numFmtId="0" fontId="19" fillId="0" borderId="4" xfId="0" applyFont="1" applyBorder="1" applyAlignment="1" applyProtection="1">
      <alignment horizontal="center" vertical="center" shrinkToFit="1"/>
      <protection hidden="1"/>
    </xf>
    <xf numFmtId="0" fontId="19" fillId="0" borderId="6" xfId="0" applyFont="1" applyBorder="1" applyAlignment="1" applyProtection="1">
      <alignment horizontal="center" vertical="center" shrinkToFit="1"/>
      <protection hidden="1"/>
    </xf>
    <xf numFmtId="0" fontId="19" fillId="0" borderId="61" xfId="0" applyFont="1" applyBorder="1" applyAlignment="1" applyProtection="1">
      <alignment horizontal="left" vertical="center"/>
      <protection hidden="1"/>
    </xf>
    <xf numFmtId="0" fontId="19" fillId="0" borderId="61" xfId="0" applyFont="1" applyBorder="1" applyAlignment="1" applyProtection="1">
      <alignment horizontal="left" vertical="center" wrapText="1"/>
      <protection hidden="1"/>
    </xf>
    <xf numFmtId="0" fontId="13" fillId="2" borderId="68" xfId="0" applyFont="1" applyFill="1" applyBorder="1" applyAlignment="1" applyProtection="1">
      <alignment horizontal="center" vertical="center"/>
      <protection hidden="1"/>
    </xf>
    <xf numFmtId="0" fontId="13" fillId="2" borderId="64" xfId="0" applyFont="1" applyFill="1" applyBorder="1" applyAlignment="1" applyProtection="1">
      <alignment horizontal="center" vertical="center"/>
      <protection hidden="1"/>
    </xf>
    <xf numFmtId="0" fontId="13" fillId="2" borderId="71" xfId="0" applyFont="1" applyFill="1" applyBorder="1" applyAlignment="1" applyProtection="1">
      <alignment horizontal="center" vertical="center" wrapText="1"/>
      <protection hidden="1"/>
    </xf>
    <xf numFmtId="0" fontId="13" fillId="2" borderId="65" xfId="0" applyFont="1" applyFill="1" applyBorder="1" applyAlignment="1" applyProtection="1">
      <alignment horizontal="center" vertical="center" wrapText="1"/>
      <protection hidden="1"/>
    </xf>
    <xf numFmtId="0" fontId="13" fillId="2" borderId="154" xfId="0" applyFont="1" applyFill="1" applyBorder="1" applyAlignment="1" applyProtection="1">
      <alignment horizontal="center" vertical="center"/>
      <protection hidden="1"/>
    </xf>
    <xf numFmtId="0" fontId="13" fillId="2" borderId="127" xfId="0" applyFont="1" applyFill="1" applyBorder="1" applyAlignment="1" applyProtection="1">
      <alignment horizontal="center" vertical="center"/>
      <protection hidden="1"/>
    </xf>
    <xf numFmtId="0" fontId="15" fillId="0" borderId="55" xfId="0" applyFont="1" applyBorder="1" applyAlignment="1" applyProtection="1">
      <alignment horizontal="left" vertical="center" shrinkToFit="1"/>
      <protection hidden="1"/>
    </xf>
    <xf numFmtId="0" fontId="15" fillId="0" borderId="151" xfId="0" applyFont="1" applyBorder="1" applyAlignment="1" applyProtection="1">
      <alignment horizontal="left" vertical="center" shrinkToFit="1"/>
      <protection hidden="1"/>
    </xf>
    <xf numFmtId="0" fontId="15" fillId="0" borderId="53" xfId="0" applyFont="1" applyBorder="1" applyAlignment="1" applyProtection="1">
      <alignment horizontal="left" vertical="center" shrinkToFit="1"/>
      <protection hidden="1"/>
    </xf>
    <xf numFmtId="0" fontId="15" fillId="0" borderId="152" xfId="0" applyFont="1" applyBorder="1" applyAlignment="1" applyProtection="1">
      <alignment horizontal="left" vertical="center" shrinkToFit="1"/>
      <protection hidden="1"/>
    </xf>
    <xf numFmtId="0" fontId="13" fillId="2" borderId="155" xfId="0" applyFont="1" applyFill="1" applyBorder="1" applyAlignment="1" applyProtection="1">
      <alignment horizontal="center" vertical="center"/>
      <protection hidden="1"/>
    </xf>
    <xf numFmtId="0" fontId="13" fillId="2" borderId="149" xfId="0" applyFont="1" applyFill="1" applyBorder="1" applyAlignment="1" applyProtection="1">
      <alignment horizontal="center" vertical="center"/>
      <protection hidden="1"/>
    </xf>
    <xf numFmtId="0" fontId="13" fillId="2" borderId="72" xfId="0" applyFont="1" applyFill="1" applyBorder="1" applyAlignment="1" applyProtection="1">
      <alignment horizontal="center" vertical="center"/>
      <protection hidden="1"/>
    </xf>
    <xf numFmtId="0" fontId="13" fillId="2" borderId="73" xfId="0" applyFont="1" applyFill="1" applyBorder="1" applyAlignment="1" applyProtection="1">
      <alignment horizontal="center" vertical="center"/>
      <protection hidden="1"/>
    </xf>
    <xf numFmtId="0" fontId="15" fillId="0" borderId="75" xfId="0" applyFont="1" applyBorder="1" applyAlignment="1" applyProtection="1">
      <alignment horizontal="left" vertical="center" shrinkToFit="1"/>
      <protection hidden="1"/>
    </xf>
    <xf numFmtId="0" fontId="15" fillId="0" borderId="74" xfId="0" applyFont="1" applyBorder="1" applyAlignment="1" applyProtection="1">
      <alignment horizontal="left" vertical="center" shrinkToFit="1"/>
      <protection hidden="1"/>
    </xf>
    <xf numFmtId="0" fontId="34" fillId="2" borderId="43" xfId="19" applyFont="1" applyFill="1" applyBorder="1" applyAlignment="1">
      <alignment horizontal="center" vertical="center"/>
    </xf>
    <xf numFmtId="0" fontId="34" fillId="2" borderId="116" xfId="19" applyFont="1" applyFill="1" applyBorder="1" applyAlignment="1">
      <alignment horizontal="center" vertical="center"/>
    </xf>
    <xf numFmtId="0" fontId="34" fillId="2" borderId="98" xfId="19" applyFont="1" applyFill="1" applyBorder="1" applyAlignment="1">
      <alignment horizontal="center" vertical="center"/>
    </xf>
    <xf numFmtId="0" fontId="36" fillId="2" borderId="41" xfId="19" applyFont="1" applyFill="1" applyBorder="1" applyAlignment="1">
      <alignment horizontal="center" vertical="center"/>
    </xf>
    <xf numFmtId="0" fontId="36" fillId="2" borderId="15" xfId="19" applyFont="1" applyFill="1" applyBorder="1" applyAlignment="1">
      <alignment horizontal="center" vertical="center"/>
    </xf>
    <xf numFmtId="0" fontId="36" fillId="2" borderId="16" xfId="19" applyFont="1" applyFill="1" applyBorder="1" applyAlignment="1">
      <alignment horizontal="center" vertical="center"/>
    </xf>
    <xf numFmtId="0" fontId="36" fillId="2" borderId="126" xfId="19" applyFont="1" applyFill="1" applyBorder="1" applyAlignment="1">
      <alignment horizontal="center" vertical="center"/>
    </xf>
    <xf numFmtId="0" fontId="36" fillId="2" borderId="44" xfId="19" applyFont="1" applyFill="1" applyBorder="1" applyAlignment="1">
      <alignment horizontal="center" vertical="center"/>
    </xf>
    <xf numFmtId="0" fontId="36" fillId="2" borderId="31" xfId="19" applyFont="1" applyFill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91" xfId="0" applyFont="1" applyBorder="1" applyAlignment="1">
      <alignment horizontal="center" vertical="center"/>
    </xf>
    <xf numFmtId="0" fontId="15" fillId="0" borderId="105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61" xfId="0" applyFont="1" applyBorder="1" applyAlignment="1">
      <alignment horizontal="center" vertical="center"/>
    </xf>
    <xf numFmtId="0" fontId="15" fillId="0" borderId="89" xfId="0" applyFont="1" applyBorder="1" applyAlignment="1">
      <alignment horizontal="center" vertical="center"/>
    </xf>
    <xf numFmtId="0" fontId="13" fillId="0" borderId="52" xfId="0" applyFont="1" applyBorder="1" applyAlignment="1">
      <alignment horizontal="left" vertical="center" wrapText="1"/>
    </xf>
    <xf numFmtId="0" fontId="13" fillId="0" borderId="61" xfId="0" applyFont="1" applyBorder="1" applyAlignment="1">
      <alignment horizontal="left" vertical="center" wrapText="1"/>
    </xf>
    <xf numFmtId="0" fontId="45" fillId="0" borderId="134" xfId="0" applyFont="1" applyBorder="1" applyAlignment="1">
      <alignment horizontal="center" vertical="center"/>
    </xf>
    <xf numFmtId="0" fontId="45" fillId="0" borderId="23" xfId="0" applyFont="1" applyBorder="1" applyAlignment="1">
      <alignment horizontal="center" vertical="center"/>
    </xf>
    <xf numFmtId="0" fontId="45" fillId="0" borderId="47" xfId="0" applyFont="1" applyBorder="1" applyAlignment="1">
      <alignment horizontal="center" vertical="center"/>
    </xf>
    <xf numFmtId="0" fontId="45" fillId="0" borderId="29" xfId="0" applyFont="1" applyBorder="1" applyAlignment="1">
      <alignment horizontal="center" vertical="center"/>
    </xf>
    <xf numFmtId="0" fontId="45" fillId="0" borderId="61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/>
    </xf>
    <xf numFmtId="0" fontId="15" fillId="0" borderId="61" xfId="0" applyFont="1" applyBorder="1" applyAlignment="1">
      <alignment horizontal="center"/>
    </xf>
    <xf numFmtId="56" fontId="45" fillId="0" borderId="14" xfId="0" applyNumberFormat="1" applyFont="1" applyBorder="1" applyAlignment="1">
      <alignment horizontal="center" vertical="center" textRotation="255"/>
    </xf>
    <xf numFmtId="56" fontId="45" fillId="0" borderId="116" xfId="0" applyNumberFormat="1" applyFont="1" applyBorder="1" applyAlignment="1">
      <alignment horizontal="center" vertical="center" textRotation="255"/>
    </xf>
    <xf numFmtId="56" fontId="45" fillId="0" borderId="98" xfId="0" applyNumberFormat="1" applyFont="1" applyBorder="1" applyAlignment="1">
      <alignment horizontal="center" vertical="center" textRotation="255"/>
    </xf>
    <xf numFmtId="0" fontId="15" fillId="0" borderId="23" xfId="0" applyFont="1" applyBorder="1" applyAlignment="1">
      <alignment horizontal="right"/>
    </xf>
    <xf numFmtId="0" fontId="15" fillId="0" borderId="88" xfId="0" applyFont="1" applyBorder="1" applyAlignment="1">
      <alignment horizontal="right"/>
    </xf>
    <xf numFmtId="0" fontId="15" fillId="0" borderId="102" xfId="0" applyFont="1" applyBorder="1" applyAlignment="1">
      <alignment horizontal="right"/>
    </xf>
    <xf numFmtId="0" fontId="15" fillId="0" borderId="61" xfId="0" applyFont="1" applyBorder="1" applyAlignment="1">
      <alignment horizontal="right"/>
    </xf>
    <xf numFmtId="0" fontId="15" fillId="0" borderId="89" xfId="0" applyFont="1" applyBorder="1" applyAlignment="1">
      <alignment horizontal="right"/>
    </xf>
    <xf numFmtId="0" fontId="19" fillId="0" borderId="104" xfId="0" applyFont="1" applyBorder="1" applyAlignment="1">
      <alignment horizontal="center" vertical="center" shrinkToFit="1"/>
    </xf>
    <xf numFmtId="0" fontId="19" fillId="0" borderId="91" xfId="0" applyFont="1" applyBorder="1" applyAlignment="1">
      <alignment horizontal="center" vertical="center" shrinkToFit="1"/>
    </xf>
    <xf numFmtId="0" fontId="19" fillId="0" borderId="105" xfId="0" applyFont="1" applyBorder="1" applyAlignment="1">
      <alignment horizontal="center" vertical="center" shrinkToFit="1"/>
    </xf>
    <xf numFmtId="0" fontId="19" fillId="0" borderId="90" xfId="0" applyFont="1" applyBorder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  <xf numFmtId="0" fontId="19" fillId="0" borderId="102" xfId="0" applyFont="1" applyBorder="1" applyAlignment="1">
      <alignment horizontal="center" vertical="center" shrinkToFit="1"/>
    </xf>
    <xf numFmtId="0" fontId="19" fillId="0" borderId="52" xfId="0" applyFont="1" applyBorder="1" applyAlignment="1">
      <alignment horizontal="center" vertical="center" shrinkToFit="1"/>
    </xf>
    <xf numFmtId="0" fontId="19" fillId="0" borderId="61" xfId="0" applyFont="1" applyBorder="1" applyAlignment="1">
      <alignment horizontal="center" vertical="center" shrinkToFit="1"/>
    </xf>
    <xf numFmtId="0" fontId="19" fillId="0" borderId="89" xfId="0" applyFont="1" applyBorder="1" applyAlignment="1">
      <alignment horizontal="center" vertical="center" shrinkToFit="1"/>
    </xf>
    <xf numFmtId="6" fontId="12" fillId="0" borderId="30" xfId="1" applyFont="1" applyBorder="1" applyAlignment="1">
      <alignment horizontal="center" vertical="center"/>
    </xf>
    <xf numFmtId="6" fontId="12" fillId="0" borderId="60" xfId="1" applyFont="1" applyBorder="1" applyAlignment="1">
      <alignment horizontal="center" vertical="center"/>
    </xf>
    <xf numFmtId="0" fontId="45" fillId="0" borderId="56" xfId="0" applyFont="1" applyBorder="1" applyAlignment="1">
      <alignment horizontal="center" vertical="center"/>
    </xf>
    <xf numFmtId="0" fontId="45" fillId="0" borderId="52" xfId="0" applyFont="1" applyBorder="1" applyAlignment="1">
      <alignment horizontal="center" vertical="center"/>
    </xf>
    <xf numFmtId="0" fontId="19" fillId="0" borderId="1" xfId="0" applyFont="1" applyBorder="1" applyAlignment="1">
      <alignment horizontal="left" vertical="center" shrinkToFit="1"/>
    </xf>
    <xf numFmtId="0" fontId="19" fillId="0" borderId="4" xfId="0" applyFont="1" applyBorder="1" applyAlignment="1">
      <alignment horizontal="left" vertical="center" shrinkToFit="1"/>
    </xf>
    <xf numFmtId="0" fontId="19" fillId="0" borderId="6" xfId="0" applyFont="1" applyBorder="1" applyAlignment="1">
      <alignment horizontal="left" vertical="center" shrinkToFit="1"/>
    </xf>
    <xf numFmtId="6" fontId="12" fillId="0" borderId="23" xfId="1" applyFont="1" applyBorder="1" applyAlignment="1">
      <alignment horizontal="distributed" vertical="center"/>
    </xf>
    <xf numFmtId="6" fontId="12" fillId="0" borderId="88" xfId="1" applyFont="1" applyBorder="1" applyAlignment="1">
      <alignment horizontal="distributed" vertical="center"/>
    </xf>
    <xf numFmtId="6" fontId="12" fillId="0" borderId="2" xfId="1" applyFont="1" applyBorder="1" applyAlignment="1">
      <alignment horizontal="distributed" vertical="center"/>
    </xf>
    <xf numFmtId="6" fontId="12" fillId="0" borderId="93" xfId="1" applyFont="1" applyBorder="1" applyAlignment="1">
      <alignment horizontal="distributed" vertical="center"/>
    </xf>
    <xf numFmtId="0" fontId="12" fillId="0" borderId="56" xfId="0" applyFont="1" applyBorder="1" applyAlignment="1">
      <alignment horizontal="center" vertical="center"/>
    </xf>
    <xf numFmtId="0" fontId="12" fillId="0" borderId="51" xfId="0" applyFont="1" applyBorder="1" applyAlignment="1">
      <alignment horizontal="center" vertical="center"/>
    </xf>
    <xf numFmtId="0" fontId="45" fillId="0" borderId="54" xfId="0" applyFont="1" applyBorder="1" applyAlignment="1">
      <alignment horizontal="left" vertical="center"/>
    </xf>
    <xf numFmtId="0" fontId="45" fillId="0" borderId="60" xfId="0" applyFont="1" applyBorder="1" applyAlignment="1">
      <alignment horizontal="left" vertical="center"/>
    </xf>
    <xf numFmtId="0" fontId="45" fillId="0" borderId="13" xfId="0" applyFont="1" applyBorder="1" applyAlignment="1">
      <alignment horizontal="left" vertical="center"/>
    </xf>
    <xf numFmtId="0" fontId="20" fillId="0" borderId="104" xfId="0" applyFont="1" applyBorder="1" applyAlignment="1">
      <alignment horizontal="center" vertical="center" wrapText="1"/>
    </xf>
    <xf numFmtId="0" fontId="20" fillId="0" borderId="90" xfId="0" applyFont="1" applyBorder="1" applyAlignment="1">
      <alignment horizontal="center" vertical="center" wrapText="1"/>
    </xf>
    <xf numFmtId="0" fontId="20" fillId="0" borderId="52" xfId="0" applyFont="1" applyBorder="1" applyAlignment="1">
      <alignment horizontal="center" vertical="center" wrapText="1"/>
    </xf>
    <xf numFmtId="6" fontId="18" fillId="0" borderId="91" xfId="1" applyFont="1" applyBorder="1" applyAlignment="1">
      <alignment horizontal="left"/>
    </xf>
    <xf numFmtId="6" fontId="18" fillId="0" borderId="0" xfId="1" applyFont="1" applyBorder="1" applyAlignment="1">
      <alignment horizontal="left"/>
    </xf>
    <xf numFmtId="6" fontId="18" fillId="0" borderId="61" xfId="1" applyFont="1" applyBorder="1" applyAlignment="1">
      <alignment horizontal="left"/>
    </xf>
    <xf numFmtId="0" fontId="18" fillId="0" borderId="105" xfId="0" applyFont="1" applyBorder="1" applyAlignment="1">
      <alignment horizontal="right"/>
    </xf>
    <xf numFmtId="0" fontId="18" fillId="0" borderId="102" xfId="0" applyFont="1" applyBorder="1" applyAlignment="1">
      <alignment horizontal="right"/>
    </xf>
    <xf numFmtId="0" fontId="18" fillId="0" borderId="89" xfId="0" applyFont="1" applyBorder="1" applyAlignment="1">
      <alignment horizontal="right"/>
    </xf>
    <xf numFmtId="6" fontId="12" fillId="0" borderId="120" xfId="1" quotePrefix="1" applyFont="1" applyBorder="1" applyAlignment="1">
      <alignment horizontal="center" vertical="center"/>
    </xf>
    <xf numFmtId="6" fontId="12" fillId="0" borderId="120" xfId="1" applyFont="1" applyBorder="1" applyAlignment="1">
      <alignment horizontal="center" vertical="center"/>
    </xf>
    <xf numFmtId="6" fontId="12" fillId="0" borderId="123" xfId="1" quotePrefix="1" applyFont="1" applyBorder="1" applyAlignment="1">
      <alignment horizontal="center" vertical="center"/>
    </xf>
    <xf numFmtId="6" fontId="12" fillId="0" borderId="123" xfId="1" applyFont="1" applyBorder="1" applyAlignment="1">
      <alignment horizontal="center" vertical="center"/>
    </xf>
    <xf numFmtId="0" fontId="34" fillId="2" borderId="18" xfId="19" applyFont="1" applyFill="1" applyBorder="1" applyAlignment="1">
      <alignment horizontal="center" vertical="center"/>
    </xf>
    <xf numFmtId="0" fontId="34" fillId="2" borderId="16" xfId="19" applyFont="1" applyFill="1" applyBorder="1" applyAlignment="1">
      <alignment horizontal="center" vertical="center"/>
    </xf>
    <xf numFmtId="0" fontId="36" fillId="2" borderId="18" xfId="19" applyFont="1" applyFill="1" applyBorder="1" applyAlignment="1">
      <alignment horizontal="center" vertical="center"/>
    </xf>
    <xf numFmtId="0" fontId="36" fillId="2" borderId="45" xfId="19" applyFont="1" applyFill="1" applyBorder="1" applyAlignment="1">
      <alignment horizontal="center" vertical="center"/>
    </xf>
    <xf numFmtId="0" fontId="36" fillId="2" borderId="7" xfId="19" applyFont="1" applyFill="1" applyBorder="1" applyAlignment="1">
      <alignment horizontal="center" vertical="center"/>
    </xf>
    <xf numFmtId="0" fontId="13" fillId="0" borderId="90" xfId="0" applyFont="1" applyBorder="1"/>
    <xf numFmtId="0" fontId="15" fillId="0" borderId="0" xfId="0" applyFont="1" applyBorder="1" applyAlignment="1">
      <alignment horizontal="right"/>
    </xf>
    <xf numFmtId="0" fontId="45" fillId="0" borderId="0" xfId="0" applyFont="1" applyBorder="1" applyAlignment="1">
      <alignment horizontal="center" vertical="center"/>
    </xf>
    <xf numFmtId="0" fontId="15" fillId="0" borderId="23" xfId="0" applyFont="1" applyBorder="1" applyAlignment="1">
      <alignment horizontal="left"/>
    </xf>
    <xf numFmtId="0" fontId="15" fillId="0" borderId="0" xfId="0" applyFont="1" applyBorder="1" applyAlignment="1">
      <alignment horizontal="left"/>
    </xf>
    <xf numFmtId="0" fontId="15" fillId="0" borderId="61" xfId="0" applyFont="1" applyBorder="1" applyAlignment="1">
      <alignment horizontal="left"/>
    </xf>
    <xf numFmtId="0" fontId="12" fillId="0" borderId="90" xfId="0" applyFont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0" fontId="15" fillId="0" borderId="0" xfId="0" applyFont="1" applyBorder="1"/>
  </cellXfs>
  <cellStyles count="21">
    <cellStyle name="ハイパーリンク" xfId="2" builtinId="8"/>
    <cellStyle name="通貨" xfId="1" builtinId="7"/>
    <cellStyle name="通貨 2" xfId="5" xr:uid="{2099D78E-CEFC-4CA1-97FD-B73333F8071B}"/>
    <cellStyle name="通貨 3" xfId="7" xr:uid="{55D5D6E7-83F9-4C6D-9A65-3D68AE78067C}"/>
    <cellStyle name="通貨 4" xfId="11" xr:uid="{0409230A-569A-4CD2-949A-53678FD4842E}"/>
    <cellStyle name="通貨 5" xfId="13" xr:uid="{27B649D4-8E1A-43D9-B732-C3A981803469}"/>
    <cellStyle name="通貨 5 2" xfId="15" xr:uid="{E9835349-8CEF-4CDA-B9B8-AEAD3AE0AAA4}"/>
    <cellStyle name="通貨 5 3" xfId="17" xr:uid="{87771D91-72D7-4B4B-9569-138CAADF5589}"/>
    <cellStyle name="標準" xfId="0" builtinId="0"/>
    <cellStyle name="標準 2" xfId="3" xr:uid="{738392A5-8D05-4D70-8326-8312F3563198}"/>
    <cellStyle name="標準 3" xfId="4" xr:uid="{B589BB57-87AA-4CF2-9D36-D8D507D1A90F}"/>
    <cellStyle name="標準 3 2" xfId="8" xr:uid="{300CCECF-0FCD-4DBF-A78B-B9C321ADF136}"/>
    <cellStyle name="標準 3 2 2" xfId="19" xr:uid="{D9420D1F-549B-46CA-908C-E4CF0E697AE9}"/>
    <cellStyle name="標準 4" xfId="6" xr:uid="{CB44AB96-A26E-49D5-A054-D012DC0A4B39}"/>
    <cellStyle name="標準 5" xfId="9" xr:uid="{6CB80136-B126-4A72-961A-EAE39CEA0690}"/>
    <cellStyle name="標準 6" xfId="10" xr:uid="{2238018C-E1B3-4F31-BE1E-E06D92518305}"/>
    <cellStyle name="標準 7" xfId="12" xr:uid="{49996208-6B6A-470A-BE4E-C273DF95736F}"/>
    <cellStyle name="標準 7 2" xfId="14" xr:uid="{370F93D1-7E21-4B5C-A5BA-D9957582E978}"/>
    <cellStyle name="標準 7 3" xfId="16" xr:uid="{101F1012-697E-488D-8041-DB98DE382A96}"/>
    <cellStyle name="標準 7 4" xfId="20" xr:uid="{50F7EECF-D25B-4D98-9074-AEA178520EBA}"/>
    <cellStyle name="標準 8" xfId="18" xr:uid="{53DFF7DD-B635-443C-ACF1-AB5BB20A4EA6}"/>
  </cellStyles>
  <dxfs count="0"/>
  <tableStyles count="0" defaultTableStyle="TableStyleMedium2" defaultPivotStyle="PivotStyleLight16"/>
  <colors>
    <mruColors>
      <color rgb="FFFAFAFF"/>
      <color rgb="FFFCFCFF"/>
      <color rgb="FFEFEFFF"/>
      <color rgb="FFD9D9FF"/>
      <color rgb="FFF7F9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22/11/relationships/FeaturePropertyBag" Target="featurePropertyBag/featurePropertyBag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fmlaLink="$E$13" noThreeD="1"/>
</file>

<file path=xl/ctrlProps/ctrlProp2.xml><?xml version="1.0" encoding="utf-8"?>
<formControlPr xmlns="http://schemas.microsoft.com/office/spreadsheetml/2009/9/main" objectType="CheckBox" fmlaLink="$E$14" noThreeD="1"/>
</file>

<file path=xl/ctrlProps/ctrlProp3.xml><?xml version="1.0" encoding="utf-8"?>
<formControlPr xmlns="http://schemas.microsoft.com/office/spreadsheetml/2009/9/main" objectType="CheckBox" fmlaLink="$E$15" noThreeD="1"/>
</file>

<file path=xl/ctrlProps/ctrlProp4.xml><?xml version="1.0" encoding="utf-8"?>
<formControlPr xmlns="http://schemas.microsoft.com/office/spreadsheetml/2009/9/main" objectType="Radio" checked="Checked" firstButton="1" fmlaLink="$F$18" lockText="1" noThreeD="1"/>
</file>

<file path=xl/ctrlProps/ctrlProp5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&#9314;&#12456;&#12531;&#12488;&#12522;&#12540;&#34920;!D5"/><Relationship Id="rId2" Type="http://schemas.openxmlformats.org/officeDocument/2006/relationships/hyperlink" Target="#&#9313;&#21442;&#21152;&#39340;&#30331;&#37682;&#34920;!B6"/><Relationship Id="rId1" Type="http://schemas.openxmlformats.org/officeDocument/2006/relationships/hyperlink" Target="#'&#9312;&#21442;&#21152;&#36984;&#25163;&#30331;&#37682;&#34920; '!B5"/><Relationship Id="rId4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523874</xdr:colOff>
      <xdr:row>6</xdr:row>
      <xdr:rowOff>47626</xdr:rowOff>
    </xdr:from>
    <xdr:to>
      <xdr:col>7</xdr:col>
      <xdr:colOff>666749</xdr:colOff>
      <xdr:row>7</xdr:row>
      <xdr:rowOff>257176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048499" y="1362076"/>
          <a:ext cx="1514475" cy="514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それぞれ</a:t>
          </a:r>
          <a:endParaRPr kumimoji="1" lang="en-US" altLang="ja-JP" sz="1100">
            <a:latin typeface="UD デジタル 教科書体 NP-B" panose="02020700000000000000" pitchFamily="18" charset="-128"/>
            <a:ea typeface="UD デジタル 教科書体 NP-B" panose="02020700000000000000" pitchFamily="18" charset="-128"/>
          </a:endParaRPr>
        </a:p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入力してください</a:t>
          </a:r>
        </a:p>
      </xdr:txBody>
    </xdr:sp>
    <xdr:clientData/>
  </xdr:twoCellAnchor>
  <xdr:twoCellAnchor>
    <xdr:from>
      <xdr:col>5</xdr:col>
      <xdr:colOff>85725</xdr:colOff>
      <xdr:row>2</xdr:row>
      <xdr:rowOff>0</xdr:rowOff>
    </xdr:from>
    <xdr:to>
      <xdr:col>5</xdr:col>
      <xdr:colOff>476250</xdr:colOff>
      <xdr:row>10</xdr:row>
      <xdr:rowOff>276225</xdr:rowOff>
    </xdr:to>
    <xdr:sp macro="" textlink="">
      <xdr:nvSpPr>
        <xdr:cNvPr id="3" name="右中かっこ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6629400" y="381000"/>
          <a:ext cx="390525" cy="2105025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561974</xdr:colOff>
      <xdr:row>33</xdr:row>
      <xdr:rowOff>85726</xdr:rowOff>
    </xdr:from>
    <xdr:to>
      <xdr:col>8</xdr:col>
      <xdr:colOff>19049</xdr:colOff>
      <xdr:row>35</xdr:row>
      <xdr:rowOff>152400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/>
      </xdr:nvSpPr>
      <xdr:spPr>
        <a:xfrm>
          <a:off x="7086599" y="9105901"/>
          <a:ext cx="1514475" cy="5810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それぞれ</a:t>
          </a:r>
          <a:endParaRPr kumimoji="1" lang="en-US" altLang="ja-JP" sz="1100">
            <a:latin typeface="UD デジタル 教科書体 NP-B" panose="02020700000000000000" pitchFamily="18" charset="-128"/>
            <a:ea typeface="UD デジタル 教科書体 NP-B" panose="02020700000000000000" pitchFamily="18" charset="-128"/>
          </a:endParaRPr>
        </a:p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入力してください</a:t>
          </a:r>
        </a:p>
      </xdr:txBody>
    </xdr:sp>
    <xdr:clientData/>
  </xdr:twoCellAnchor>
  <xdr:twoCellAnchor>
    <xdr:from>
      <xdr:col>5</xdr:col>
      <xdr:colOff>85725</xdr:colOff>
      <xdr:row>31</xdr:row>
      <xdr:rowOff>19049</xdr:rowOff>
    </xdr:from>
    <xdr:to>
      <xdr:col>5</xdr:col>
      <xdr:colOff>476250</xdr:colOff>
      <xdr:row>35</xdr:row>
      <xdr:rowOff>790574</xdr:rowOff>
    </xdr:to>
    <xdr:sp macro="" textlink="">
      <xdr:nvSpPr>
        <xdr:cNvPr id="12" name="右中かっこ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/>
      </xdr:nvSpPr>
      <xdr:spPr>
        <a:xfrm>
          <a:off x="6610350" y="8429624"/>
          <a:ext cx="390525" cy="1895475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</xdr:row>
          <xdr:rowOff>9525</xdr:rowOff>
        </xdr:from>
        <xdr:to>
          <xdr:col>2</xdr:col>
          <xdr:colOff>352425</xdr:colOff>
          <xdr:row>12</xdr:row>
          <xdr:rowOff>285750</xdr:rowOff>
        </xdr:to>
        <xdr:sp macro="" textlink="">
          <xdr:nvSpPr>
            <xdr:cNvPr id="15371" name="Check Box 11" hidden="1">
              <a:extLst>
                <a:ext uri="{63B3BB69-23CF-44E3-9099-C40C66FF867C}">
                  <a14:compatExt spid="_x0000_s15371"/>
                </a:ext>
                <a:ext uri="{FF2B5EF4-FFF2-40B4-BE49-F238E27FC236}">
                  <a16:creationId xmlns:a16="http://schemas.microsoft.com/office/drawing/2014/main" id="{00000000-0008-0000-0100-00000B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13</xdr:row>
          <xdr:rowOff>9525</xdr:rowOff>
        </xdr:from>
        <xdr:to>
          <xdr:col>2</xdr:col>
          <xdr:colOff>333375</xdr:colOff>
          <xdr:row>13</xdr:row>
          <xdr:rowOff>295275</xdr:rowOff>
        </xdr:to>
        <xdr:sp macro="" textlink="">
          <xdr:nvSpPr>
            <xdr:cNvPr id="15372" name="Check Box 12" hidden="1">
              <a:extLst>
                <a:ext uri="{63B3BB69-23CF-44E3-9099-C40C66FF867C}">
                  <a14:compatExt spid="_x0000_s15372"/>
                </a:ext>
                <a:ext uri="{FF2B5EF4-FFF2-40B4-BE49-F238E27FC236}">
                  <a16:creationId xmlns:a16="http://schemas.microsoft.com/office/drawing/2014/main" id="{00000000-0008-0000-0100-00000C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14</xdr:row>
          <xdr:rowOff>19050</xdr:rowOff>
        </xdr:from>
        <xdr:to>
          <xdr:col>2</xdr:col>
          <xdr:colOff>371475</xdr:colOff>
          <xdr:row>14</xdr:row>
          <xdr:rowOff>266700</xdr:rowOff>
        </xdr:to>
        <xdr:sp macro="" textlink="">
          <xdr:nvSpPr>
            <xdr:cNvPr id="15373" name="Check Box 13" hidden="1">
              <a:extLst>
                <a:ext uri="{63B3BB69-23CF-44E3-9099-C40C66FF867C}">
                  <a14:compatExt spid="_x0000_s15373"/>
                </a:ext>
                <a:ext uri="{FF2B5EF4-FFF2-40B4-BE49-F238E27FC236}">
                  <a16:creationId xmlns:a16="http://schemas.microsoft.com/office/drawing/2014/main" id="{00000000-0008-0000-0100-00000D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133350</xdr:colOff>
      <xdr:row>12</xdr:row>
      <xdr:rowOff>19050</xdr:rowOff>
    </xdr:from>
    <xdr:to>
      <xdr:col>4</xdr:col>
      <xdr:colOff>1990725</xdr:colOff>
      <xdr:row>12</xdr:row>
      <xdr:rowOff>276226</xdr:rowOff>
    </xdr:to>
    <xdr:sp macro="" textlink="">
      <xdr:nvSpPr>
        <xdr:cNvPr id="5" name="正方形/長方形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9EFFC0-E0D9-EF34-60B7-48099B55F950}"/>
            </a:ext>
          </a:extLst>
        </xdr:cNvPr>
        <xdr:cNvSpPr/>
      </xdr:nvSpPr>
      <xdr:spPr>
        <a:xfrm>
          <a:off x="4638675" y="28575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参加選手を入力する</a:t>
          </a:r>
        </a:p>
      </xdr:txBody>
    </xdr:sp>
    <xdr:clientData/>
  </xdr:twoCellAnchor>
  <xdr:twoCellAnchor>
    <xdr:from>
      <xdr:col>4</xdr:col>
      <xdr:colOff>133350</xdr:colOff>
      <xdr:row>13</xdr:row>
      <xdr:rowOff>19050</xdr:rowOff>
    </xdr:from>
    <xdr:to>
      <xdr:col>4</xdr:col>
      <xdr:colOff>1990725</xdr:colOff>
      <xdr:row>13</xdr:row>
      <xdr:rowOff>276226</xdr:rowOff>
    </xdr:to>
    <xdr:sp macro="" textlink="">
      <xdr:nvSpPr>
        <xdr:cNvPr id="6" name="正方形/長方形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8D2B948-86C4-408E-A746-2A59094EA273}"/>
            </a:ext>
          </a:extLst>
        </xdr:cNvPr>
        <xdr:cNvSpPr/>
      </xdr:nvSpPr>
      <xdr:spPr>
        <a:xfrm>
          <a:off x="4638675" y="31623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参加馬匹を入力する</a:t>
          </a:r>
        </a:p>
      </xdr:txBody>
    </xdr:sp>
    <xdr:clientData/>
  </xdr:twoCellAnchor>
  <xdr:twoCellAnchor>
    <xdr:from>
      <xdr:col>4</xdr:col>
      <xdr:colOff>133350</xdr:colOff>
      <xdr:row>14</xdr:row>
      <xdr:rowOff>19050</xdr:rowOff>
    </xdr:from>
    <xdr:to>
      <xdr:col>4</xdr:col>
      <xdr:colOff>1990725</xdr:colOff>
      <xdr:row>14</xdr:row>
      <xdr:rowOff>276226</xdr:rowOff>
    </xdr:to>
    <xdr:sp macro="" textlink="">
      <xdr:nvSpPr>
        <xdr:cNvPr id="7" name="正方形/長方形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6B6B81C-35E5-4444-98CE-7E9B0104B62F}"/>
            </a:ext>
          </a:extLst>
        </xdr:cNvPr>
        <xdr:cNvSpPr/>
      </xdr:nvSpPr>
      <xdr:spPr>
        <a:xfrm>
          <a:off x="4638675" y="34671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エントリーを入力する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19050</xdr:rowOff>
        </xdr:from>
        <xdr:to>
          <xdr:col>3</xdr:col>
          <xdr:colOff>180975</xdr:colOff>
          <xdr:row>17</xdr:row>
          <xdr:rowOff>285750</xdr:rowOff>
        </xdr:to>
        <xdr:sp macro="" textlink="">
          <xdr:nvSpPr>
            <xdr:cNvPr id="15384" name="Option Button 24" hidden="1">
              <a:extLst>
                <a:ext uri="{63B3BB69-23CF-44E3-9099-C40C66FF867C}">
                  <a14:compatExt spid="_x0000_s15384"/>
                </a:ext>
                <a:ext uri="{FF2B5EF4-FFF2-40B4-BE49-F238E27FC236}">
                  <a16:creationId xmlns:a16="http://schemas.microsoft.com/office/drawing/2014/main" id="{00000000-0008-0000-0100-000018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同意しました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219075</xdr:rowOff>
        </xdr:from>
        <xdr:to>
          <xdr:col>3</xdr:col>
          <xdr:colOff>104775</xdr:colOff>
          <xdr:row>17</xdr:row>
          <xdr:rowOff>485775</xdr:rowOff>
        </xdr:to>
        <xdr:sp macro="" textlink="">
          <xdr:nvSpPr>
            <xdr:cNvPr id="15385" name="Option Button 25" hidden="1">
              <a:extLst>
                <a:ext uri="{63B3BB69-23CF-44E3-9099-C40C66FF867C}">
                  <a14:compatExt spid="_x0000_s15385"/>
                </a:ext>
                <a:ext uri="{FF2B5EF4-FFF2-40B4-BE49-F238E27FC236}">
                  <a16:creationId xmlns:a16="http://schemas.microsoft.com/office/drawing/2014/main" id="{00000000-0008-0000-0100-000019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同意しません</a:t>
              </a:r>
            </a:p>
          </xdr:txBody>
        </xdr:sp>
        <xdr:clientData/>
      </xdr:twoCellAnchor>
    </mc:Choice>
    <mc:Fallback/>
  </mc:AlternateContent>
  <xdr:twoCellAnchor>
    <xdr:from>
      <xdr:col>1</xdr:col>
      <xdr:colOff>1068891</xdr:colOff>
      <xdr:row>40</xdr:row>
      <xdr:rowOff>144150</xdr:rowOff>
    </xdr:from>
    <xdr:to>
      <xdr:col>2</xdr:col>
      <xdr:colOff>219891</xdr:colOff>
      <xdr:row>40</xdr:row>
      <xdr:rowOff>1114425</xdr:rowOff>
    </xdr:to>
    <xdr:pic>
      <xdr:nvPicPr>
        <xdr:cNvPr id="15" name="図 14">
          <a:extLst>
            <a:ext uri="{FF2B5EF4-FFF2-40B4-BE49-F238E27FC236}">
              <a16:creationId xmlns:a16="http://schemas.microsoft.com/office/drawing/2014/main" id="{77F4344D-5498-4D6B-AD7E-DEC0C73CA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4691" y="11421750"/>
          <a:ext cx="970275" cy="97027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1676401</xdr:colOff>
      <xdr:row>0</xdr:row>
      <xdr:rowOff>19050</xdr:rowOff>
    </xdr:from>
    <xdr:to>
      <xdr:col>6</xdr:col>
      <xdr:colOff>1</xdr:colOff>
      <xdr:row>0</xdr:row>
      <xdr:rowOff>276226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FC29E99-B1F0-4C6A-A24B-0F0C92587ED1}"/>
            </a:ext>
          </a:extLst>
        </xdr:cNvPr>
        <xdr:cNvSpPr/>
      </xdr:nvSpPr>
      <xdr:spPr>
        <a:xfrm>
          <a:off x="4772026" y="19050"/>
          <a:ext cx="1485900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0</xdr:row>
      <xdr:rowOff>19050</xdr:rowOff>
    </xdr:from>
    <xdr:to>
      <xdr:col>7</xdr:col>
      <xdr:colOff>933450</xdr:colOff>
      <xdr:row>0</xdr:row>
      <xdr:rowOff>276226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7B5F88-FE6F-4D83-B571-E3FDA9AE2E61}"/>
            </a:ext>
          </a:extLst>
        </xdr:cNvPr>
        <xdr:cNvSpPr/>
      </xdr:nvSpPr>
      <xdr:spPr>
        <a:xfrm>
          <a:off x="4924425" y="1905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676275</xdr:colOff>
      <xdr:row>0</xdr:row>
      <xdr:rowOff>66675</xdr:rowOff>
    </xdr:from>
    <xdr:to>
      <xdr:col>9</xdr:col>
      <xdr:colOff>819150</xdr:colOff>
      <xdr:row>0</xdr:row>
      <xdr:rowOff>323851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16CBD9-D9A4-436E-AD27-3259AC0C7AFA}"/>
            </a:ext>
          </a:extLst>
        </xdr:cNvPr>
        <xdr:cNvSpPr/>
      </xdr:nvSpPr>
      <xdr:spPr>
        <a:xfrm>
          <a:off x="7762875" y="66675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05F18-6A27-4474-A3F4-5BFA96C6696E}">
  <sheetPr codeName="Sheet1"/>
  <dimension ref="A1:F56"/>
  <sheetViews>
    <sheetView workbookViewId="0">
      <selection activeCell="J5" sqref="J5"/>
    </sheetView>
  </sheetViews>
  <sheetFormatPr defaultColWidth="9" defaultRowHeight="14.25" x14ac:dyDescent="0.15"/>
  <cols>
    <col min="1" max="1" width="30.625" style="41" bestFit="1" customWidth="1"/>
    <col min="2" max="2" width="6.625" style="41" bestFit="1" customWidth="1"/>
    <col min="3" max="5" width="15.625" style="41" customWidth="1"/>
    <col min="6" max="16384" width="9" style="41"/>
  </cols>
  <sheetData>
    <row r="1" spans="1:6" ht="22.5" customHeight="1" x14ac:dyDescent="0.15">
      <c r="A1" s="40" t="s">
        <v>53</v>
      </c>
      <c r="B1" s="493" t="s">
        <v>207</v>
      </c>
      <c r="C1" s="494"/>
      <c r="D1" s="494"/>
      <c r="E1" s="495"/>
    </row>
    <row r="2" spans="1:6" ht="22.5" customHeight="1" x14ac:dyDescent="0.15">
      <c r="A2" s="42" t="s">
        <v>54</v>
      </c>
      <c r="B2" s="496"/>
      <c r="C2" s="497"/>
      <c r="D2" s="497"/>
      <c r="E2" s="498"/>
    </row>
    <row r="3" spans="1:6" ht="22.5" customHeight="1" x14ac:dyDescent="0.15"/>
    <row r="4" spans="1:6" ht="22.5" customHeight="1" x14ac:dyDescent="0.15">
      <c r="A4" s="499" t="s">
        <v>11</v>
      </c>
      <c r="B4" s="500"/>
      <c r="C4" s="44">
        <v>5000</v>
      </c>
      <c r="D4" s="44">
        <v>7000</v>
      </c>
      <c r="E4" s="44"/>
    </row>
    <row r="5" spans="1:6" ht="22.5" customHeight="1" x14ac:dyDescent="0.15">
      <c r="A5" s="45"/>
      <c r="B5" s="46"/>
      <c r="C5" s="47"/>
      <c r="D5" s="47"/>
      <c r="E5" s="45"/>
    </row>
    <row r="6" spans="1:6" ht="22.5" customHeight="1" x14ac:dyDescent="0.15">
      <c r="A6" s="43" t="s">
        <v>26</v>
      </c>
      <c r="B6" s="43" t="s">
        <v>20</v>
      </c>
      <c r="C6" s="43" t="s">
        <v>10</v>
      </c>
      <c r="D6" s="43" t="s">
        <v>56</v>
      </c>
      <c r="E6" s="43" t="s">
        <v>55</v>
      </c>
    </row>
    <row r="7" spans="1:6" ht="22.5" customHeight="1" x14ac:dyDescent="0.15">
      <c r="A7" s="48" t="s">
        <v>208</v>
      </c>
      <c r="B7" s="49">
        <v>1</v>
      </c>
      <c r="C7" s="50">
        <v>6000</v>
      </c>
      <c r="D7" s="50">
        <f>C7-1000</f>
        <v>5000</v>
      </c>
      <c r="E7" s="48"/>
      <c r="F7" s="41" t="str">
        <f>A7</f>
        <v>馬場馬術自由選択課目無差別級－１</v>
      </c>
    </row>
    <row r="8" spans="1:6" ht="22.5" customHeight="1" x14ac:dyDescent="0.15">
      <c r="A8" s="48" t="s">
        <v>209</v>
      </c>
      <c r="B8" s="49">
        <v>2</v>
      </c>
      <c r="C8" s="50">
        <v>6000</v>
      </c>
      <c r="D8" s="50">
        <f t="shared" ref="D8:D22" si="0">C8-1000</f>
        <v>5000</v>
      </c>
      <c r="E8" s="48"/>
      <c r="F8" s="41" t="str">
        <f t="shared" ref="F8:F56" si="1">A8</f>
        <v>2課目C－１</v>
      </c>
    </row>
    <row r="9" spans="1:6" ht="22.5" customHeight="1" x14ac:dyDescent="0.15">
      <c r="A9" s="48" t="s">
        <v>210</v>
      </c>
      <c r="B9" s="49">
        <v>3</v>
      </c>
      <c r="C9" s="50">
        <v>6000</v>
      </c>
      <c r="D9" s="50">
        <f t="shared" si="0"/>
        <v>5000</v>
      </c>
      <c r="E9" s="48"/>
      <c r="F9" s="41" t="str">
        <f t="shared" si="1"/>
        <v>2課目B－１</v>
      </c>
    </row>
    <row r="10" spans="1:6" ht="22.5" customHeight="1" x14ac:dyDescent="0.15">
      <c r="A10" s="48" t="s">
        <v>211</v>
      </c>
      <c r="B10" s="49">
        <v>4</v>
      </c>
      <c r="C10" s="50">
        <v>2000</v>
      </c>
      <c r="D10" s="50">
        <f t="shared" si="0"/>
        <v>1000</v>
      </c>
      <c r="E10" s="48"/>
      <c r="F10" s="41" t="str">
        <f t="shared" si="1"/>
        <v>ジムカーナ－１</v>
      </c>
    </row>
    <row r="11" spans="1:6" ht="22.5" customHeight="1" x14ac:dyDescent="0.15">
      <c r="A11" s="48" t="s">
        <v>212</v>
      </c>
      <c r="B11" s="49">
        <v>5</v>
      </c>
      <c r="C11" s="50">
        <v>4000</v>
      </c>
      <c r="D11" s="50">
        <f t="shared" si="0"/>
        <v>3000</v>
      </c>
      <c r="E11" s="48"/>
      <c r="F11" s="41" t="str">
        <f t="shared" si="1"/>
        <v>ｸﾛｽﾊﾞｰ&amp;ﾊﾞｰﾃｨｶﾙ－１（～60cm）</v>
      </c>
    </row>
    <row r="12" spans="1:6" ht="22.5" customHeight="1" x14ac:dyDescent="0.15">
      <c r="A12" s="48" t="s">
        <v>213</v>
      </c>
      <c r="B12" s="49">
        <v>6</v>
      </c>
      <c r="C12" s="50">
        <v>6000</v>
      </c>
      <c r="D12" s="50">
        <f t="shared" si="0"/>
        <v>5000</v>
      </c>
      <c r="E12" s="48"/>
      <c r="F12" s="41" t="str">
        <f t="shared" si="1"/>
        <v>８０cm障害－１</v>
      </c>
    </row>
    <row r="13" spans="1:6" ht="22.5" customHeight="1" x14ac:dyDescent="0.15">
      <c r="A13" s="48" t="s">
        <v>214</v>
      </c>
      <c r="B13" s="49">
        <v>7</v>
      </c>
      <c r="C13" s="50">
        <v>6000</v>
      </c>
      <c r="D13" s="50">
        <f t="shared" si="0"/>
        <v>5000</v>
      </c>
      <c r="E13" s="48"/>
      <c r="F13" s="41" t="str">
        <f t="shared" si="1"/>
        <v>９０cm障害－１</v>
      </c>
    </row>
    <row r="14" spans="1:6" ht="22.5" customHeight="1" x14ac:dyDescent="0.15">
      <c r="A14" s="48" t="s">
        <v>215</v>
      </c>
      <c r="B14" s="49">
        <v>8</v>
      </c>
      <c r="C14" s="50">
        <v>7000</v>
      </c>
      <c r="D14" s="50">
        <f t="shared" si="0"/>
        <v>6000</v>
      </c>
      <c r="E14" s="48"/>
      <c r="F14" s="41" t="str">
        <f t="shared" si="1"/>
        <v>１００cm障害－１</v>
      </c>
    </row>
    <row r="15" spans="1:6" ht="22.5" customHeight="1" x14ac:dyDescent="0.15">
      <c r="A15" s="48" t="s">
        <v>259</v>
      </c>
      <c r="B15" s="49">
        <v>9</v>
      </c>
      <c r="C15" s="50">
        <v>7000</v>
      </c>
      <c r="D15" s="50">
        <f t="shared" si="0"/>
        <v>6000</v>
      </c>
      <c r="E15" s="48"/>
      <c r="F15" s="41" t="str">
        <f t="shared" si="1"/>
        <v>北関東ｻﾗﾌﾞﾚｯﾄﾞﾁｬﾚﾝｼﾞ（85cm）</v>
      </c>
    </row>
    <row r="16" spans="1:6" ht="22.5" customHeight="1" x14ac:dyDescent="0.15">
      <c r="A16" s="48" t="s">
        <v>216</v>
      </c>
      <c r="B16" s="49">
        <v>10</v>
      </c>
      <c r="C16" s="50">
        <v>6000</v>
      </c>
      <c r="D16" s="50">
        <f t="shared" si="0"/>
        <v>5000</v>
      </c>
      <c r="E16" s="48"/>
      <c r="F16" s="41" t="str">
        <f t="shared" si="1"/>
        <v>馬場馬術自由選択課目無差別級－２</v>
      </c>
    </row>
    <row r="17" spans="1:6" ht="22.5" customHeight="1" x14ac:dyDescent="0.15">
      <c r="A17" s="48" t="s">
        <v>217</v>
      </c>
      <c r="B17" s="49">
        <v>11</v>
      </c>
      <c r="C17" s="50">
        <v>6000</v>
      </c>
      <c r="D17" s="50">
        <f t="shared" si="0"/>
        <v>5000</v>
      </c>
      <c r="E17" s="48"/>
      <c r="F17" s="41" t="str">
        <f t="shared" si="1"/>
        <v>2課目C－２</v>
      </c>
    </row>
    <row r="18" spans="1:6" ht="22.5" customHeight="1" x14ac:dyDescent="0.15">
      <c r="A18" s="48" t="s">
        <v>218</v>
      </c>
      <c r="B18" s="49">
        <v>12</v>
      </c>
      <c r="C18" s="50">
        <v>6000</v>
      </c>
      <c r="D18" s="50">
        <f t="shared" si="0"/>
        <v>5000</v>
      </c>
      <c r="E18" s="48"/>
      <c r="F18" s="41" t="str">
        <f t="shared" si="1"/>
        <v>2課目B－２</v>
      </c>
    </row>
    <row r="19" spans="1:6" ht="22.5" customHeight="1" x14ac:dyDescent="0.15">
      <c r="A19" s="48" t="s">
        <v>219</v>
      </c>
      <c r="B19" s="49">
        <v>13</v>
      </c>
      <c r="C19" s="50">
        <v>2000</v>
      </c>
      <c r="D19" s="50">
        <f t="shared" si="0"/>
        <v>1000</v>
      </c>
      <c r="E19" s="48"/>
      <c r="F19" s="41" t="str">
        <f t="shared" si="1"/>
        <v>ジムカーナ－２</v>
      </c>
    </row>
    <row r="20" spans="1:6" ht="22.5" customHeight="1" x14ac:dyDescent="0.15">
      <c r="A20" s="48" t="s">
        <v>220</v>
      </c>
      <c r="B20" s="49">
        <v>14</v>
      </c>
      <c r="C20" s="50">
        <v>4000</v>
      </c>
      <c r="D20" s="50">
        <f t="shared" si="0"/>
        <v>3000</v>
      </c>
      <c r="E20" s="48"/>
      <c r="F20" s="41" t="str">
        <f t="shared" si="1"/>
        <v>ｸﾛｽﾊﾞｰ&amp;ﾊﾞｰﾃｨｶﾙ－２（～60cm）</v>
      </c>
    </row>
    <row r="21" spans="1:6" ht="22.5" customHeight="1" x14ac:dyDescent="0.15">
      <c r="A21" s="48" t="s">
        <v>221</v>
      </c>
      <c r="B21" s="49">
        <v>15</v>
      </c>
      <c r="C21" s="50">
        <v>6000</v>
      </c>
      <c r="D21" s="50">
        <f t="shared" si="0"/>
        <v>5000</v>
      </c>
      <c r="E21" s="48"/>
      <c r="F21" s="41" t="str">
        <f t="shared" si="1"/>
        <v>８０cm障害－２</v>
      </c>
    </row>
    <row r="22" spans="1:6" ht="22.5" customHeight="1" x14ac:dyDescent="0.15">
      <c r="A22" s="48" t="s">
        <v>222</v>
      </c>
      <c r="B22" s="49">
        <v>16</v>
      </c>
      <c r="C22" s="50">
        <v>6000</v>
      </c>
      <c r="D22" s="50">
        <f t="shared" si="0"/>
        <v>5000</v>
      </c>
      <c r="E22" s="48"/>
      <c r="F22" s="41" t="str">
        <f t="shared" si="1"/>
        <v>９０cm障害－２</v>
      </c>
    </row>
    <row r="23" spans="1:6" ht="22.5" customHeight="1" x14ac:dyDescent="0.15">
      <c r="A23" s="48" t="s">
        <v>223</v>
      </c>
      <c r="B23" s="49">
        <v>17</v>
      </c>
      <c r="C23" s="50">
        <v>7000</v>
      </c>
      <c r="D23" s="50"/>
      <c r="E23" s="48"/>
      <c r="F23" s="41" t="str">
        <f t="shared" si="1"/>
        <v>１００cm障害－２</v>
      </c>
    </row>
    <row r="24" spans="1:6" ht="22.5" customHeight="1" x14ac:dyDescent="0.15">
      <c r="A24" s="48" t="s">
        <v>260</v>
      </c>
      <c r="B24" s="49">
        <v>18</v>
      </c>
      <c r="C24" s="50">
        <v>7000</v>
      </c>
      <c r="D24" s="50"/>
      <c r="E24" s="48"/>
      <c r="F24" s="41" t="str">
        <f t="shared" si="1"/>
        <v>北関東ｻﾗﾌﾞﾚｯﾄﾞ選手権（95cm）</v>
      </c>
    </row>
    <row r="25" spans="1:6" ht="22.5" customHeight="1" x14ac:dyDescent="0.15">
      <c r="A25" s="48"/>
      <c r="B25" s="49">
        <v>19</v>
      </c>
      <c r="C25" s="50"/>
      <c r="D25" s="50"/>
      <c r="E25" s="48"/>
      <c r="F25" s="41">
        <f t="shared" si="1"/>
        <v>0</v>
      </c>
    </row>
    <row r="26" spans="1:6" ht="21.75" customHeight="1" x14ac:dyDescent="0.15">
      <c r="A26" s="48"/>
      <c r="B26" s="49">
        <v>20</v>
      </c>
      <c r="C26" s="50"/>
      <c r="D26" s="50"/>
      <c r="E26" s="48"/>
      <c r="F26" s="41">
        <f t="shared" si="1"/>
        <v>0</v>
      </c>
    </row>
    <row r="27" spans="1:6" ht="22.5" customHeight="1" x14ac:dyDescent="0.15">
      <c r="A27" s="48"/>
      <c r="B27" s="49">
        <v>21</v>
      </c>
      <c r="C27" s="50"/>
      <c r="D27" s="50"/>
      <c r="E27" s="48"/>
      <c r="F27" s="41">
        <f t="shared" si="1"/>
        <v>0</v>
      </c>
    </row>
    <row r="28" spans="1:6" ht="22.5" customHeight="1" x14ac:dyDescent="0.15">
      <c r="A28" s="48"/>
      <c r="B28" s="49">
        <v>22</v>
      </c>
      <c r="C28" s="50"/>
      <c r="D28" s="50"/>
      <c r="E28" s="48"/>
      <c r="F28" s="41">
        <f t="shared" si="1"/>
        <v>0</v>
      </c>
    </row>
    <row r="29" spans="1:6" ht="22.5" customHeight="1" x14ac:dyDescent="0.15">
      <c r="A29" s="48"/>
      <c r="B29" s="49">
        <v>23</v>
      </c>
      <c r="C29" s="50"/>
      <c r="D29" s="50"/>
      <c r="E29" s="48"/>
      <c r="F29" s="41">
        <f t="shared" si="1"/>
        <v>0</v>
      </c>
    </row>
    <row r="30" spans="1:6" ht="22.5" customHeight="1" x14ac:dyDescent="0.15">
      <c r="A30" s="48"/>
      <c r="B30" s="49">
        <v>24</v>
      </c>
      <c r="C30" s="50"/>
      <c r="D30" s="50"/>
      <c r="E30" s="48"/>
      <c r="F30" s="41">
        <f t="shared" si="1"/>
        <v>0</v>
      </c>
    </row>
    <row r="31" spans="1:6" ht="22.5" customHeight="1" x14ac:dyDescent="0.15">
      <c r="A31" s="48"/>
      <c r="B31" s="49">
        <v>25</v>
      </c>
      <c r="C31" s="50"/>
      <c r="D31" s="50"/>
      <c r="E31" s="48"/>
      <c r="F31" s="41">
        <f t="shared" si="1"/>
        <v>0</v>
      </c>
    </row>
    <row r="32" spans="1:6" ht="22.5" customHeight="1" x14ac:dyDescent="0.15">
      <c r="A32" s="48"/>
      <c r="B32" s="49">
        <v>26</v>
      </c>
      <c r="C32" s="50"/>
      <c r="D32" s="50"/>
      <c r="E32" s="48"/>
      <c r="F32" s="41">
        <f t="shared" si="1"/>
        <v>0</v>
      </c>
    </row>
    <row r="33" spans="1:6" ht="22.5" customHeight="1" x14ac:dyDescent="0.15">
      <c r="A33" s="48"/>
      <c r="B33" s="49">
        <v>27</v>
      </c>
      <c r="C33" s="50"/>
      <c r="D33" s="50"/>
      <c r="E33" s="48"/>
      <c r="F33" s="41">
        <f t="shared" si="1"/>
        <v>0</v>
      </c>
    </row>
    <row r="34" spans="1:6" ht="22.5" customHeight="1" x14ac:dyDescent="0.15">
      <c r="A34" s="48"/>
      <c r="B34" s="49">
        <v>28</v>
      </c>
      <c r="C34" s="50"/>
      <c r="D34" s="50"/>
      <c r="E34" s="48"/>
      <c r="F34" s="41">
        <f t="shared" si="1"/>
        <v>0</v>
      </c>
    </row>
    <row r="35" spans="1:6" ht="22.5" customHeight="1" x14ac:dyDescent="0.15">
      <c r="A35" s="48"/>
      <c r="B35" s="49">
        <v>29</v>
      </c>
      <c r="C35" s="50"/>
      <c r="D35" s="50"/>
      <c r="E35" s="48"/>
      <c r="F35" s="41">
        <f t="shared" si="1"/>
        <v>0</v>
      </c>
    </row>
    <row r="36" spans="1:6" ht="22.5" customHeight="1" x14ac:dyDescent="0.15">
      <c r="A36" s="48"/>
      <c r="B36" s="49">
        <v>30</v>
      </c>
      <c r="C36" s="50"/>
      <c r="D36" s="50"/>
      <c r="E36" s="48"/>
      <c r="F36" s="41">
        <f t="shared" si="1"/>
        <v>0</v>
      </c>
    </row>
    <row r="37" spans="1:6" ht="22.5" customHeight="1" x14ac:dyDescent="0.15">
      <c r="A37" s="48"/>
      <c r="B37" s="49">
        <v>31</v>
      </c>
      <c r="C37" s="50"/>
      <c r="D37" s="50"/>
      <c r="E37" s="48"/>
      <c r="F37" s="41">
        <f t="shared" si="1"/>
        <v>0</v>
      </c>
    </row>
    <row r="38" spans="1:6" ht="22.5" customHeight="1" x14ac:dyDescent="0.15">
      <c r="A38" s="48"/>
      <c r="B38" s="49">
        <v>32</v>
      </c>
      <c r="C38" s="50"/>
      <c r="D38" s="50"/>
      <c r="E38" s="48"/>
      <c r="F38" s="41">
        <f t="shared" si="1"/>
        <v>0</v>
      </c>
    </row>
    <row r="39" spans="1:6" ht="22.5" customHeight="1" x14ac:dyDescent="0.15">
      <c r="A39" s="48"/>
      <c r="B39" s="49">
        <v>33</v>
      </c>
      <c r="C39" s="50"/>
      <c r="D39" s="50"/>
      <c r="E39" s="48"/>
      <c r="F39" s="41">
        <f t="shared" si="1"/>
        <v>0</v>
      </c>
    </row>
    <row r="40" spans="1:6" ht="22.5" customHeight="1" x14ac:dyDescent="0.15">
      <c r="A40" s="48"/>
      <c r="B40" s="49">
        <v>34</v>
      </c>
      <c r="C40" s="50"/>
      <c r="D40" s="50"/>
      <c r="E40" s="48"/>
      <c r="F40" s="41">
        <f t="shared" si="1"/>
        <v>0</v>
      </c>
    </row>
    <row r="41" spans="1:6" ht="22.5" customHeight="1" x14ac:dyDescent="0.15">
      <c r="A41" s="48"/>
      <c r="B41" s="49">
        <v>35</v>
      </c>
      <c r="C41" s="50"/>
      <c r="D41" s="50"/>
      <c r="E41" s="48"/>
      <c r="F41" s="41">
        <f t="shared" si="1"/>
        <v>0</v>
      </c>
    </row>
    <row r="42" spans="1:6" ht="22.5" customHeight="1" x14ac:dyDescent="0.15">
      <c r="A42" s="48"/>
      <c r="B42" s="49">
        <v>36</v>
      </c>
      <c r="C42" s="50"/>
      <c r="D42" s="50"/>
      <c r="E42" s="48"/>
      <c r="F42" s="41">
        <f t="shared" si="1"/>
        <v>0</v>
      </c>
    </row>
    <row r="43" spans="1:6" ht="22.5" customHeight="1" x14ac:dyDescent="0.15">
      <c r="A43" s="48"/>
      <c r="B43" s="49">
        <v>37</v>
      </c>
      <c r="C43" s="50"/>
      <c r="D43" s="50"/>
      <c r="E43" s="48"/>
      <c r="F43" s="41">
        <f t="shared" si="1"/>
        <v>0</v>
      </c>
    </row>
    <row r="44" spans="1:6" ht="22.5" customHeight="1" x14ac:dyDescent="0.15">
      <c r="A44" s="48"/>
      <c r="B44" s="49">
        <v>38</v>
      </c>
      <c r="C44" s="50"/>
      <c r="D44" s="50"/>
      <c r="E44" s="48"/>
      <c r="F44" s="41">
        <f t="shared" si="1"/>
        <v>0</v>
      </c>
    </row>
    <row r="45" spans="1:6" ht="22.5" customHeight="1" x14ac:dyDescent="0.15">
      <c r="A45" s="48"/>
      <c r="B45" s="49">
        <v>39</v>
      </c>
      <c r="C45" s="50"/>
      <c r="D45" s="50"/>
      <c r="E45" s="48"/>
      <c r="F45" s="41">
        <f t="shared" si="1"/>
        <v>0</v>
      </c>
    </row>
    <row r="46" spans="1:6" ht="22.5" customHeight="1" x14ac:dyDescent="0.15">
      <c r="A46" s="48"/>
      <c r="B46" s="49">
        <v>40</v>
      </c>
      <c r="C46" s="50"/>
      <c r="D46" s="50"/>
      <c r="E46" s="48"/>
      <c r="F46" s="41">
        <f t="shared" si="1"/>
        <v>0</v>
      </c>
    </row>
    <row r="47" spans="1:6" ht="22.5" customHeight="1" x14ac:dyDescent="0.15">
      <c r="A47" s="48"/>
      <c r="B47" s="49">
        <v>41</v>
      </c>
      <c r="C47" s="50"/>
      <c r="D47" s="50"/>
      <c r="E47" s="48"/>
      <c r="F47" s="41">
        <f t="shared" si="1"/>
        <v>0</v>
      </c>
    </row>
    <row r="48" spans="1:6" ht="22.5" customHeight="1" x14ac:dyDescent="0.15">
      <c r="A48" s="48"/>
      <c r="B48" s="49">
        <v>42</v>
      </c>
      <c r="C48" s="50"/>
      <c r="D48" s="50"/>
      <c r="E48" s="48"/>
      <c r="F48" s="41">
        <f t="shared" si="1"/>
        <v>0</v>
      </c>
    </row>
    <row r="49" spans="1:6" ht="22.5" customHeight="1" x14ac:dyDescent="0.15">
      <c r="A49" s="48"/>
      <c r="B49" s="49">
        <v>43</v>
      </c>
      <c r="C49" s="50"/>
      <c r="D49" s="50"/>
      <c r="E49" s="48"/>
      <c r="F49" s="41">
        <f t="shared" si="1"/>
        <v>0</v>
      </c>
    </row>
    <row r="50" spans="1:6" ht="22.5" customHeight="1" x14ac:dyDescent="0.15">
      <c r="A50" s="48"/>
      <c r="B50" s="49">
        <v>44</v>
      </c>
      <c r="C50" s="50"/>
      <c r="D50" s="50"/>
      <c r="E50" s="48"/>
      <c r="F50" s="41">
        <f t="shared" si="1"/>
        <v>0</v>
      </c>
    </row>
    <row r="51" spans="1:6" ht="22.5" customHeight="1" x14ac:dyDescent="0.15">
      <c r="A51" s="48"/>
      <c r="B51" s="49">
        <v>45</v>
      </c>
      <c r="C51" s="50"/>
      <c r="D51" s="50"/>
      <c r="E51" s="48"/>
      <c r="F51" s="41">
        <f t="shared" si="1"/>
        <v>0</v>
      </c>
    </row>
    <row r="52" spans="1:6" ht="22.5" customHeight="1" x14ac:dyDescent="0.15">
      <c r="A52" s="48"/>
      <c r="B52" s="49">
        <v>46</v>
      </c>
      <c r="C52" s="50"/>
      <c r="D52" s="50"/>
      <c r="E52" s="48"/>
      <c r="F52" s="41">
        <f t="shared" si="1"/>
        <v>0</v>
      </c>
    </row>
    <row r="53" spans="1:6" ht="22.5" customHeight="1" x14ac:dyDescent="0.15">
      <c r="A53" s="48"/>
      <c r="B53" s="49">
        <v>47</v>
      </c>
      <c r="C53" s="50"/>
      <c r="D53" s="50"/>
      <c r="E53" s="48"/>
      <c r="F53" s="41">
        <f t="shared" si="1"/>
        <v>0</v>
      </c>
    </row>
    <row r="54" spans="1:6" ht="22.5" customHeight="1" x14ac:dyDescent="0.15">
      <c r="A54" s="48"/>
      <c r="B54" s="49">
        <v>48</v>
      </c>
      <c r="C54" s="50"/>
      <c r="D54" s="50"/>
      <c r="E54" s="48"/>
      <c r="F54" s="41">
        <f t="shared" si="1"/>
        <v>0</v>
      </c>
    </row>
    <row r="55" spans="1:6" ht="22.5" customHeight="1" x14ac:dyDescent="0.15">
      <c r="A55" s="48"/>
      <c r="B55" s="49">
        <v>49</v>
      </c>
      <c r="C55" s="50"/>
      <c r="D55" s="50"/>
      <c r="E55" s="48"/>
      <c r="F55" s="41">
        <f t="shared" si="1"/>
        <v>0</v>
      </c>
    </row>
    <row r="56" spans="1:6" ht="22.5" customHeight="1" x14ac:dyDescent="0.15">
      <c r="A56" s="48"/>
      <c r="B56" s="49">
        <v>50</v>
      </c>
      <c r="C56" s="50"/>
      <c r="D56" s="50"/>
      <c r="E56" s="48"/>
      <c r="F56" s="41">
        <f t="shared" si="1"/>
        <v>0</v>
      </c>
    </row>
  </sheetData>
  <mergeCells count="3">
    <mergeCell ref="B1:E1"/>
    <mergeCell ref="B2:E2"/>
    <mergeCell ref="A4:B4"/>
  </mergeCells>
  <phoneticPr fontId="11"/>
  <pageMargins left="0.75" right="0.75" top="1" bottom="1" header="0.51200000000000001" footer="0.51200000000000001"/>
  <pageSetup paperSize="9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689BE-0474-44EB-81A8-B66012C52BE8}">
  <sheetPr codeName="Sheet10"/>
  <dimension ref="A1:Z25"/>
  <sheetViews>
    <sheetView zoomScale="85" zoomScaleNormal="85" workbookViewId="0">
      <selection activeCell="AG17" sqref="AG17"/>
    </sheetView>
  </sheetViews>
  <sheetFormatPr defaultColWidth="9" defaultRowHeight="13.5" x14ac:dyDescent="0.15"/>
  <cols>
    <col min="1" max="1" width="2.75" style="234" customWidth="1"/>
    <col min="2" max="2" width="16.25" style="234" customWidth="1"/>
    <col min="3" max="3" width="20" style="234" customWidth="1"/>
    <col min="4" max="4" width="7.25" style="234" customWidth="1"/>
    <col min="5" max="23" width="3.625" style="234" customWidth="1"/>
    <col min="24" max="24" width="1.25" style="234" customWidth="1"/>
    <col min="25" max="25" width="2.75" style="234" bestFit="1" customWidth="1"/>
    <col min="26" max="26" width="20.625" style="234" bestFit="1" customWidth="1"/>
    <col min="27" max="16384" width="9" style="234"/>
  </cols>
  <sheetData>
    <row r="1" spans="1:26" ht="27" customHeight="1" x14ac:dyDescent="0.15">
      <c r="A1" s="233" t="str">
        <f>"ナス・サマーホースショー2024（7/15）　エントリー申込書"</f>
        <v>ナス・サマーホースショー2024（7/15）　エントリー申込書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5" t="s">
        <v>103</v>
      </c>
      <c r="M1" s="235"/>
      <c r="N1" s="235"/>
      <c r="O1" s="235"/>
      <c r="P1" s="235"/>
      <c r="Q1" s="235"/>
      <c r="R1" s="235"/>
      <c r="S1" s="235"/>
      <c r="T1" s="235"/>
      <c r="U1" s="235"/>
      <c r="V1" s="235"/>
      <c r="W1" s="235"/>
    </row>
    <row r="2" spans="1:26" ht="7.5" customHeight="1" x14ac:dyDescent="0.15"/>
    <row r="3" spans="1:26" ht="15" customHeight="1" x14ac:dyDescent="0.15">
      <c r="A3" s="678"/>
      <c r="B3" s="680" t="s">
        <v>71</v>
      </c>
      <c r="C3" s="681" t="s">
        <v>104</v>
      </c>
      <c r="D3" s="236" t="s">
        <v>105</v>
      </c>
      <c r="E3" s="237"/>
      <c r="F3" s="237"/>
      <c r="G3" s="237"/>
      <c r="H3" s="237"/>
      <c r="I3" s="237"/>
      <c r="J3" s="237"/>
      <c r="K3" s="237"/>
      <c r="L3" s="237"/>
      <c r="M3" s="237"/>
      <c r="N3" s="237"/>
      <c r="O3" s="237"/>
      <c r="P3" s="237"/>
      <c r="Q3" s="237"/>
      <c r="R3" s="237"/>
      <c r="S3" s="237"/>
      <c r="T3" s="238"/>
      <c r="U3" s="239"/>
      <c r="V3" s="237"/>
      <c r="W3" s="237"/>
      <c r="Y3" s="682" t="s">
        <v>106</v>
      </c>
      <c r="Z3" s="682"/>
    </row>
    <row r="4" spans="1:26" ht="15" customHeight="1" thickBot="1" x14ac:dyDescent="0.2">
      <c r="A4" s="679"/>
      <c r="B4" s="613"/>
      <c r="C4" s="616"/>
      <c r="D4" s="240" t="s">
        <v>107</v>
      </c>
      <c r="E4" s="241" t="s">
        <v>108</v>
      </c>
      <c r="F4" s="241" t="s">
        <v>109</v>
      </c>
      <c r="G4" s="241" t="s">
        <v>109</v>
      </c>
      <c r="H4" s="241" t="s">
        <v>109</v>
      </c>
      <c r="I4" s="241" t="s">
        <v>110</v>
      </c>
      <c r="J4" s="241" t="s">
        <v>110</v>
      </c>
      <c r="K4" s="241" t="s">
        <v>110</v>
      </c>
      <c r="L4" s="241" t="s">
        <v>111</v>
      </c>
      <c r="M4" s="241" t="s">
        <v>111</v>
      </c>
      <c r="N4" s="242" t="s">
        <v>132</v>
      </c>
      <c r="O4" s="243"/>
      <c r="P4" s="242" t="s">
        <v>113</v>
      </c>
      <c r="Q4" s="243"/>
      <c r="R4" s="242" t="s">
        <v>114</v>
      </c>
      <c r="S4" s="243"/>
      <c r="T4" s="242" t="s">
        <v>115</v>
      </c>
      <c r="U4" s="243"/>
      <c r="V4" s="242" t="s">
        <v>116</v>
      </c>
      <c r="W4" s="243"/>
      <c r="Y4" s="682"/>
      <c r="Z4" s="682"/>
    </row>
    <row r="5" spans="1:26" ht="27.75" customHeight="1" x14ac:dyDescent="0.15">
      <c r="A5" s="244">
        <v>1</v>
      </c>
      <c r="B5" s="245"/>
      <c r="C5" s="246"/>
      <c r="D5" s="247" t="s">
        <v>146</v>
      </c>
      <c r="E5" s="248">
        <v>36</v>
      </c>
      <c r="F5" s="248">
        <v>37</v>
      </c>
      <c r="G5" s="248">
        <v>38</v>
      </c>
      <c r="H5" s="248">
        <v>39</v>
      </c>
      <c r="I5" s="248">
        <v>40</v>
      </c>
      <c r="J5" s="248">
        <v>41</v>
      </c>
      <c r="K5" s="248">
        <v>42</v>
      </c>
      <c r="L5" s="248">
        <v>43</v>
      </c>
      <c r="M5" s="248">
        <v>44</v>
      </c>
      <c r="N5" s="249">
        <v>45</v>
      </c>
      <c r="O5" s="250" t="s">
        <v>147</v>
      </c>
      <c r="P5" s="249">
        <v>46</v>
      </c>
      <c r="Q5" s="250" t="s">
        <v>148</v>
      </c>
      <c r="R5" s="249">
        <v>47</v>
      </c>
      <c r="S5" s="250" t="s">
        <v>149</v>
      </c>
      <c r="T5" s="249">
        <v>48</v>
      </c>
      <c r="U5" s="250" t="s">
        <v>150</v>
      </c>
      <c r="V5" s="249">
        <v>49</v>
      </c>
      <c r="W5" s="250" t="s">
        <v>151</v>
      </c>
      <c r="Y5" s="251">
        <v>35</v>
      </c>
      <c r="Z5" s="252" t="s">
        <v>118</v>
      </c>
    </row>
    <row r="6" spans="1:26" ht="27.75" customHeight="1" x14ac:dyDescent="0.15">
      <c r="A6" s="253">
        <v>2</v>
      </c>
      <c r="B6" s="254"/>
      <c r="C6" s="255"/>
      <c r="D6" s="256" t="s">
        <v>146</v>
      </c>
      <c r="E6" s="257">
        <v>36</v>
      </c>
      <c r="F6" s="257">
        <v>37</v>
      </c>
      <c r="G6" s="257">
        <v>38</v>
      </c>
      <c r="H6" s="257">
        <v>39</v>
      </c>
      <c r="I6" s="257">
        <v>40</v>
      </c>
      <c r="J6" s="257">
        <v>41</v>
      </c>
      <c r="K6" s="257">
        <v>42</v>
      </c>
      <c r="L6" s="257">
        <v>43</v>
      </c>
      <c r="M6" s="257">
        <v>44</v>
      </c>
      <c r="N6" s="258">
        <v>45</v>
      </c>
      <c r="O6" s="259" t="s">
        <v>147</v>
      </c>
      <c r="P6" s="258">
        <v>46</v>
      </c>
      <c r="Q6" s="259" t="s">
        <v>148</v>
      </c>
      <c r="R6" s="258">
        <v>47</v>
      </c>
      <c r="S6" s="259" t="s">
        <v>149</v>
      </c>
      <c r="T6" s="258">
        <v>48</v>
      </c>
      <c r="U6" s="259" t="s">
        <v>150</v>
      </c>
      <c r="V6" s="258">
        <v>49</v>
      </c>
      <c r="W6" s="259" t="s">
        <v>151</v>
      </c>
      <c r="Y6" s="251">
        <v>36</v>
      </c>
      <c r="Z6" s="252" t="s">
        <v>119</v>
      </c>
    </row>
    <row r="7" spans="1:26" ht="27.75" customHeight="1" x14ac:dyDescent="0.15">
      <c r="A7" s="260">
        <v>3</v>
      </c>
      <c r="B7" s="261"/>
      <c r="C7" s="262"/>
      <c r="D7" s="263" t="s">
        <v>146</v>
      </c>
      <c r="E7" s="264">
        <v>36</v>
      </c>
      <c r="F7" s="264">
        <v>37</v>
      </c>
      <c r="G7" s="264">
        <v>38</v>
      </c>
      <c r="H7" s="264">
        <v>39</v>
      </c>
      <c r="I7" s="264">
        <v>40</v>
      </c>
      <c r="J7" s="264">
        <v>41</v>
      </c>
      <c r="K7" s="264">
        <v>42</v>
      </c>
      <c r="L7" s="264">
        <v>43</v>
      </c>
      <c r="M7" s="264">
        <v>44</v>
      </c>
      <c r="N7" s="265">
        <v>45</v>
      </c>
      <c r="O7" s="266" t="s">
        <v>147</v>
      </c>
      <c r="P7" s="265">
        <v>46</v>
      </c>
      <c r="Q7" s="266" t="s">
        <v>148</v>
      </c>
      <c r="R7" s="265">
        <v>47</v>
      </c>
      <c r="S7" s="266" t="s">
        <v>149</v>
      </c>
      <c r="T7" s="265">
        <v>48</v>
      </c>
      <c r="U7" s="266" t="s">
        <v>150</v>
      </c>
      <c r="V7" s="265">
        <v>49</v>
      </c>
      <c r="W7" s="266" t="s">
        <v>151</v>
      </c>
      <c r="Y7" s="251">
        <v>37</v>
      </c>
      <c r="Z7" s="267" t="s">
        <v>152</v>
      </c>
    </row>
    <row r="8" spans="1:26" ht="27.75" customHeight="1" x14ac:dyDescent="0.15">
      <c r="A8" s="253">
        <v>4</v>
      </c>
      <c r="B8" s="254"/>
      <c r="C8" s="255"/>
      <c r="D8" s="256" t="s">
        <v>146</v>
      </c>
      <c r="E8" s="257">
        <v>36</v>
      </c>
      <c r="F8" s="257">
        <v>37</v>
      </c>
      <c r="G8" s="257">
        <v>38</v>
      </c>
      <c r="H8" s="257">
        <v>39</v>
      </c>
      <c r="I8" s="257">
        <v>40</v>
      </c>
      <c r="J8" s="257">
        <v>41</v>
      </c>
      <c r="K8" s="257">
        <v>42</v>
      </c>
      <c r="L8" s="257">
        <v>43</v>
      </c>
      <c r="M8" s="257">
        <v>44</v>
      </c>
      <c r="N8" s="258">
        <v>45</v>
      </c>
      <c r="O8" s="259" t="s">
        <v>147</v>
      </c>
      <c r="P8" s="258">
        <v>46</v>
      </c>
      <c r="Q8" s="259" t="s">
        <v>148</v>
      </c>
      <c r="R8" s="258">
        <v>47</v>
      </c>
      <c r="S8" s="259" t="s">
        <v>149</v>
      </c>
      <c r="T8" s="258">
        <v>48</v>
      </c>
      <c r="U8" s="259" t="s">
        <v>150</v>
      </c>
      <c r="V8" s="258">
        <v>49</v>
      </c>
      <c r="W8" s="259" t="s">
        <v>151</v>
      </c>
      <c r="Y8" s="251">
        <v>38</v>
      </c>
      <c r="Z8" s="267" t="s">
        <v>153</v>
      </c>
    </row>
    <row r="9" spans="1:26" ht="27.75" customHeight="1" x14ac:dyDescent="0.15">
      <c r="A9" s="260">
        <v>5</v>
      </c>
      <c r="B9" s="261"/>
      <c r="C9" s="262"/>
      <c r="D9" s="263" t="s">
        <v>146</v>
      </c>
      <c r="E9" s="264">
        <v>36</v>
      </c>
      <c r="F9" s="264">
        <v>37</v>
      </c>
      <c r="G9" s="264">
        <v>38</v>
      </c>
      <c r="H9" s="264">
        <v>39</v>
      </c>
      <c r="I9" s="264">
        <v>40</v>
      </c>
      <c r="J9" s="264">
        <v>41</v>
      </c>
      <c r="K9" s="264">
        <v>42</v>
      </c>
      <c r="L9" s="264">
        <v>43</v>
      </c>
      <c r="M9" s="264">
        <v>44</v>
      </c>
      <c r="N9" s="265">
        <v>45</v>
      </c>
      <c r="O9" s="266" t="s">
        <v>147</v>
      </c>
      <c r="P9" s="265">
        <v>46</v>
      </c>
      <c r="Q9" s="266" t="s">
        <v>148</v>
      </c>
      <c r="R9" s="265">
        <v>47</v>
      </c>
      <c r="S9" s="266" t="s">
        <v>149</v>
      </c>
      <c r="T9" s="265">
        <v>48</v>
      </c>
      <c r="U9" s="266" t="s">
        <v>150</v>
      </c>
      <c r="V9" s="265">
        <v>49</v>
      </c>
      <c r="W9" s="266" t="s">
        <v>151</v>
      </c>
      <c r="Y9" s="251">
        <v>39</v>
      </c>
      <c r="Z9" s="252" t="s">
        <v>142</v>
      </c>
    </row>
    <row r="10" spans="1:26" ht="27.75" customHeight="1" x14ac:dyDescent="0.15">
      <c r="A10" s="253">
        <v>6</v>
      </c>
      <c r="B10" s="254"/>
      <c r="C10" s="255"/>
      <c r="D10" s="256" t="s">
        <v>146</v>
      </c>
      <c r="E10" s="257">
        <v>36</v>
      </c>
      <c r="F10" s="257">
        <v>37</v>
      </c>
      <c r="G10" s="257">
        <v>38</v>
      </c>
      <c r="H10" s="257">
        <v>39</v>
      </c>
      <c r="I10" s="257">
        <v>40</v>
      </c>
      <c r="J10" s="257">
        <v>41</v>
      </c>
      <c r="K10" s="257">
        <v>42</v>
      </c>
      <c r="L10" s="257">
        <v>43</v>
      </c>
      <c r="M10" s="257">
        <v>44</v>
      </c>
      <c r="N10" s="258">
        <v>45</v>
      </c>
      <c r="O10" s="259" t="s">
        <v>147</v>
      </c>
      <c r="P10" s="258">
        <v>46</v>
      </c>
      <c r="Q10" s="259" t="s">
        <v>148</v>
      </c>
      <c r="R10" s="258">
        <v>47</v>
      </c>
      <c r="S10" s="259" t="s">
        <v>149</v>
      </c>
      <c r="T10" s="258">
        <v>48</v>
      </c>
      <c r="U10" s="259" t="s">
        <v>150</v>
      </c>
      <c r="V10" s="258">
        <v>49</v>
      </c>
      <c r="W10" s="259" t="s">
        <v>151</v>
      </c>
      <c r="Y10" s="251">
        <v>40</v>
      </c>
      <c r="Z10" s="267" t="s">
        <v>154</v>
      </c>
    </row>
    <row r="11" spans="1:26" ht="27.75" customHeight="1" x14ac:dyDescent="0.15">
      <c r="A11" s="260">
        <v>7</v>
      </c>
      <c r="B11" s="261"/>
      <c r="C11" s="262"/>
      <c r="D11" s="263" t="s">
        <v>146</v>
      </c>
      <c r="E11" s="264">
        <v>36</v>
      </c>
      <c r="F11" s="264">
        <v>37</v>
      </c>
      <c r="G11" s="264">
        <v>38</v>
      </c>
      <c r="H11" s="264">
        <v>39</v>
      </c>
      <c r="I11" s="264">
        <v>40</v>
      </c>
      <c r="J11" s="264">
        <v>41</v>
      </c>
      <c r="K11" s="264">
        <v>42</v>
      </c>
      <c r="L11" s="264">
        <v>43</v>
      </c>
      <c r="M11" s="264">
        <v>44</v>
      </c>
      <c r="N11" s="265">
        <v>45</v>
      </c>
      <c r="O11" s="266" t="s">
        <v>147</v>
      </c>
      <c r="P11" s="265">
        <v>46</v>
      </c>
      <c r="Q11" s="266" t="s">
        <v>148</v>
      </c>
      <c r="R11" s="265">
        <v>47</v>
      </c>
      <c r="S11" s="266" t="s">
        <v>149</v>
      </c>
      <c r="T11" s="265">
        <v>48</v>
      </c>
      <c r="U11" s="266" t="s">
        <v>150</v>
      </c>
      <c r="V11" s="265">
        <v>49</v>
      </c>
      <c r="W11" s="266" t="s">
        <v>151</v>
      </c>
      <c r="Y11" s="251">
        <v>41</v>
      </c>
      <c r="Z11" s="267" t="s">
        <v>155</v>
      </c>
    </row>
    <row r="12" spans="1:26" ht="27.75" customHeight="1" x14ac:dyDescent="0.15">
      <c r="A12" s="253">
        <v>8</v>
      </c>
      <c r="B12" s="254"/>
      <c r="C12" s="255"/>
      <c r="D12" s="256" t="s">
        <v>146</v>
      </c>
      <c r="E12" s="257">
        <v>36</v>
      </c>
      <c r="F12" s="257">
        <v>37</v>
      </c>
      <c r="G12" s="257">
        <v>38</v>
      </c>
      <c r="H12" s="257">
        <v>39</v>
      </c>
      <c r="I12" s="257">
        <v>40</v>
      </c>
      <c r="J12" s="257">
        <v>41</v>
      </c>
      <c r="K12" s="257">
        <v>42</v>
      </c>
      <c r="L12" s="257">
        <v>43</v>
      </c>
      <c r="M12" s="257">
        <v>44</v>
      </c>
      <c r="N12" s="258">
        <v>45</v>
      </c>
      <c r="O12" s="259" t="s">
        <v>147</v>
      </c>
      <c r="P12" s="258">
        <v>46</v>
      </c>
      <c r="Q12" s="259" t="s">
        <v>148</v>
      </c>
      <c r="R12" s="258">
        <v>47</v>
      </c>
      <c r="S12" s="259" t="s">
        <v>149</v>
      </c>
      <c r="T12" s="258">
        <v>48</v>
      </c>
      <c r="U12" s="259" t="s">
        <v>150</v>
      </c>
      <c r="V12" s="258">
        <v>49</v>
      </c>
      <c r="W12" s="259" t="s">
        <v>151</v>
      </c>
      <c r="Y12" s="251">
        <v>42</v>
      </c>
      <c r="Z12" s="252" t="s">
        <v>122</v>
      </c>
    </row>
    <row r="13" spans="1:26" ht="27.75" customHeight="1" x14ac:dyDescent="0.15">
      <c r="A13" s="260">
        <v>9</v>
      </c>
      <c r="B13" s="261"/>
      <c r="C13" s="262"/>
      <c r="D13" s="263" t="s">
        <v>146</v>
      </c>
      <c r="E13" s="264">
        <v>36</v>
      </c>
      <c r="F13" s="264">
        <v>37</v>
      </c>
      <c r="G13" s="264">
        <v>38</v>
      </c>
      <c r="H13" s="264">
        <v>39</v>
      </c>
      <c r="I13" s="264">
        <v>40</v>
      </c>
      <c r="J13" s="264">
        <v>41</v>
      </c>
      <c r="K13" s="264">
        <v>42</v>
      </c>
      <c r="L13" s="264">
        <v>43</v>
      </c>
      <c r="M13" s="264">
        <v>44</v>
      </c>
      <c r="N13" s="265">
        <v>45</v>
      </c>
      <c r="O13" s="266" t="s">
        <v>147</v>
      </c>
      <c r="P13" s="265">
        <v>46</v>
      </c>
      <c r="Q13" s="266" t="s">
        <v>148</v>
      </c>
      <c r="R13" s="265">
        <v>47</v>
      </c>
      <c r="S13" s="266" t="s">
        <v>149</v>
      </c>
      <c r="T13" s="265">
        <v>48</v>
      </c>
      <c r="U13" s="266" t="s">
        <v>150</v>
      </c>
      <c r="V13" s="265">
        <v>49</v>
      </c>
      <c r="W13" s="266" t="s">
        <v>151</v>
      </c>
      <c r="Y13" s="251">
        <v>43</v>
      </c>
      <c r="Z13" s="267" t="s">
        <v>156</v>
      </c>
    </row>
    <row r="14" spans="1:26" ht="27.75" customHeight="1" x14ac:dyDescent="0.15">
      <c r="A14" s="253">
        <v>10</v>
      </c>
      <c r="B14" s="254"/>
      <c r="C14" s="255"/>
      <c r="D14" s="256" t="s">
        <v>146</v>
      </c>
      <c r="E14" s="257">
        <v>36</v>
      </c>
      <c r="F14" s="257">
        <v>37</v>
      </c>
      <c r="G14" s="257">
        <v>38</v>
      </c>
      <c r="H14" s="257">
        <v>39</v>
      </c>
      <c r="I14" s="257">
        <v>40</v>
      </c>
      <c r="J14" s="257">
        <v>41</v>
      </c>
      <c r="K14" s="257">
        <v>42</v>
      </c>
      <c r="L14" s="257">
        <v>43</v>
      </c>
      <c r="M14" s="257">
        <v>44</v>
      </c>
      <c r="N14" s="258">
        <v>45</v>
      </c>
      <c r="O14" s="259" t="s">
        <v>147</v>
      </c>
      <c r="P14" s="258">
        <v>46</v>
      </c>
      <c r="Q14" s="259" t="s">
        <v>148</v>
      </c>
      <c r="R14" s="258">
        <v>47</v>
      </c>
      <c r="S14" s="259" t="s">
        <v>149</v>
      </c>
      <c r="T14" s="258">
        <v>48</v>
      </c>
      <c r="U14" s="259" t="s">
        <v>150</v>
      </c>
      <c r="V14" s="258">
        <v>49</v>
      </c>
      <c r="W14" s="259" t="s">
        <v>151</v>
      </c>
      <c r="Y14" s="251">
        <v>44</v>
      </c>
      <c r="Z14" s="267" t="s">
        <v>157</v>
      </c>
    </row>
    <row r="15" spans="1:26" ht="27.75" customHeight="1" x14ac:dyDescent="0.15">
      <c r="A15" s="260">
        <v>11</v>
      </c>
      <c r="B15" s="261"/>
      <c r="C15" s="262"/>
      <c r="D15" s="263" t="s">
        <v>146</v>
      </c>
      <c r="E15" s="264">
        <v>36</v>
      </c>
      <c r="F15" s="264">
        <v>37</v>
      </c>
      <c r="G15" s="264">
        <v>38</v>
      </c>
      <c r="H15" s="264">
        <v>39</v>
      </c>
      <c r="I15" s="264">
        <v>40</v>
      </c>
      <c r="J15" s="264">
        <v>41</v>
      </c>
      <c r="K15" s="264">
        <v>42</v>
      </c>
      <c r="L15" s="264">
        <v>43</v>
      </c>
      <c r="M15" s="264">
        <v>44</v>
      </c>
      <c r="N15" s="265">
        <v>45</v>
      </c>
      <c r="O15" s="266" t="s">
        <v>147</v>
      </c>
      <c r="P15" s="265">
        <v>46</v>
      </c>
      <c r="Q15" s="266" t="s">
        <v>148</v>
      </c>
      <c r="R15" s="265">
        <v>47</v>
      </c>
      <c r="S15" s="266" t="s">
        <v>149</v>
      </c>
      <c r="T15" s="265">
        <v>48</v>
      </c>
      <c r="U15" s="266" t="s">
        <v>150</v>
      </c>
      <c r="V15" s="265">
        <v>49</v>
      </c>
      <c r="W15" s="266" t="s">
        <v>151</v>
      </c>
      <c r="Y15" s="251">
        <v>45</v>
      </c>
      <c r="Z15" s="252" t="s">
        <v>145</v>
      </c>
    </row>
    <row r="16" spans="1:26" ht="27.75" customHeight="1" x14ac:dyDescent="0.15">
      <c r="A16" s="253">
        <v>12</v>
      </c>
      <c r="B16" s="254"/>
      <c r="C16" s="255"/>
      <c r="D16" s="256" t="s">
        <v>146</v>
      </c>
      <c r="E16" s="257">
        <v>36</v>
      </c>
      <c r="F16" s="257">
        <v>37</v>
      </c>
      <c r="G16" s="257">
        <v>38</v>
      </c>
      <c r="H16" s="257">
        <v>39</v>
      </c>
      <c r="I16" s="257">
        <v>40</v>
      </c>
      <c r="J16" s="257">
        <v>41</v>
      </c>
      <c r="K16" s="257">
        <v>42</v>
      </c>
      <c r="L16" s="257">
        <v>43</v>
      </c>
      <c r="M16" s="257">
        <v>44</v>
      </c>
      <c r="N16" s="258">
        <v>45</v>
      </c>
      <c r="O16" s="259" t="s">
        <v>147</v>
      </c>
      <c r="P16" s="258">
        <v>46</v>
      </c>
      <c r="Q16" s="259" t="s">
        <v>148</v>
      </c>
      <c r="R16" s="258">
        <v>47</v>
      </c>
      <c r="S16" s="259" t="s">
        <v>149</v>
      </c>
      <c r="T16" s="258">
        <v>48</v>
      </c>
      <c r="U16" s="259" t="s">
        <v>150</v>
      </c>
      <c r="V16" s="258">
        <v>49</v>
      </c>
      <c r="W16" s="259" t="s">
        <v>151</v>
      </c>
      <c r="Y16" s="251">
        <v>46</v>
      </c>
      <c r="Z16" s="252" t="s">
        <v>158</v>
      </c>
    </row>
    <row r="17" spans="1:26" ht="27.75" customHeight="1" x14ac:dyDescent="0.15">
      <c r="A17" s="260">
        <v>13</v>
      </c>
      <c r="B17" s="261"/>
      <c r="C17" s="262"/>
      <c r="D17" s="263" t="s">
        <v>146</v>
      </c>
      <c r="E17" s="264">
        <v>36</v>
      </c>
      <c r="F17" s="264">
        <v>37</v>
      </c>
      <c r="G17" s="264">
        <v>38</v>
      </c>
      <c r="H17" s="264">
        <v>39</v>
      </c>
      <c r="I17" s="264">
        <v>40</v>
      </c>
      <c r="J17" s="264">
        <v>41</v>
      </c>
      <c r="K17" s="264">
        <v>42</v>
      </c>
      <c r="L17" s="264">
        <v>43</v>
      </c>
      <c r="M17" s="264">
        <v>44</v>
      </c>
      <c r="N17" s="265">
        <v>45</v>
      </c>
      <c r="O17" s="266" t="s">
        <v>147</v>
      </c>
      <c r="P17" s="265">
        <v>46</v>
      </c>
      <c r="Q17" s="266" t="s">
        <v>148</v>
      </c>
      <c r="R17" s="265">
        <v>47</v>
      </c>
      <c r="S17" s="266" t="s">
        <v>149</v>
      </c>
      <c r="T17" s="265">
        <v>48</v>
      </c>
      <c r="U17" s="266" t="s">
        <v>150</v>
      </c>
      <c r="V17" s="265">
        <v>49</v>
      </c>
      <c r="W17" s="266" t="s">
        <v>151</v>
      </c>
      <c r="Y17" s="251">
        <v>47</v>
      </c>
      <c r="Z17" s="252" t="s">
        <v>127</v>
      </c>
    </row>
    <row r="18" spans="1:26" ht="27.75" customHeight="1" x14ac:dyDescent="0.15">
      <c r="A18" s="253">
        <v>14</v>
      </c>
      <c r="B18" s="254"/>
      <c r="C18" s="255"/>
      <c r="D18" s="256" t="s">
        <v>146</v>
      </c>
      <c r="E18" s="257">
        <v>36</v>
      </c>
      <c r="F18" s="257">
        <v>37</v>
      </c>
      <c r="G18" s="257">
        <v>38</v>
      </c>
      <c r="H18" s="257">
        <v>39</v>
      </c>
      <c r="I18" s="257">
        <v>40</v>
      </c>
      <c r="J18" s="257">
        <v>41</v>
      </c>
      <c r="K18" s="257">
        <v>42</v>
      </c>
      <c r="L18" s="257">
        <v>43</v>
      </c>
      <c r="M18" s="257">
        <v>44</v>
      </c>
      <c r="N18" s="258">
        <v>45</v>
      </c>
      <c r="O18" s="259" t="s">
        <v>147</v>
      </c>
      <c r="P18" s="258">
        <v>46</v>
      </c>
      <c r="Q18" s="259" t="s">
        <v>148</v>
      </c>
      <c r="R18" s="258">
        <v>47</v>
      </c>
      <c r="S18" s="259" t="s">
        <v>149</v>
      </c>
      <c r="T18" s="258">
        <v>48</v>
      </c>
      <c r="U18" s="259" t="s">
        <v>150</v>
      </c>
      <c r="V18" s="258">
        <v>49</v>
      </c>
      <c r="W18" s="259" t="s">
        <v>151</v>
      </c>
      <c r="Y18" s="251">
        <v>48</v>
      </c>
      <c r="Z18" s="252" t="s">
        <v>128</v>
      </c>
    </row>
    <row r="19" spans="1:26" ht="27.75" customHeight="1" x14ac:dyDescent="0.15">
      <c r="A19" s="260">
        <v>15</v>
      </c>
      <c r="B19" s="261"/>
      <c r="C19" s="262"/>
      <c r="D19" s="263" t="s">
        <v>146</v>
      </c>
      <c r="E19" s="264">
        <v>36</v>
      </c>
      <c r="F19" s="264">
        <v>37</v>
      </c>
      <c r="G19" s="264">
        <v>38</v>
      </c>
      <c r="H19" s="264">
        <v>39</v>
      </c>
      <c r="I19" s="264">
        <v>40</v>
      </c>
      <c r="J19" s="264">
        <v>41</v>
      </c>
      <c r="K19" s="264">
        <v>42</v>
      </c>
      <c r="L19" s="264">
        <v>43</v>
      </c>
      <c r="M19" s="264">
        <v>44</v>
      </c>
      <c r="N19" s="265">
        <v>45</v>
      </c>
      <c r="O19" s="266" t="s">
        <v>147</v>
      </c>
      <c r="P19" s="265">
        <v>46</v>
      </c>
      <c r="Q19" s="266" t="s">
        <v>148</v>
      </c>
      <c r="R19" s="265">
        <v>47</v>
      </c>
      <c r="S19" s="266" t="s">
        <v>149</v>
      </c>
      <c r="T19" s="265">
        <v>48</v>
      </c>
      <c r="U19" s="266" t="s">
        <v>150</v>
      </c>
      <c r="V19" s="265">
        <v>49</v>
      </c>
      <c r="W19" s="266" t="s">
        <v>151</v>
      </c>
      <c r="Y19" s="251">
        <v>49</v>
      </c>
      <c r="Z19" s="252" t="s">
        <v>129</v>
      </c>
    </row>
    <row r="20" spans="1:26" ht="27.75" customHeight="1" x14ac:dyDescent="0.15">
      <c r="A20" s="253">
        <v>16</v>
      </c>
      <c r="B20" s="254"/>
      <c r="C20" s="255"/>
      <c r="D20" s="256" t="s">
        <v>146</v>
      </c>
      <c r="E20" s="257">
        <v>36</v>
      </c>
      <c r="F20" s="257">
        <v>37</v>
      </c>
      <c r="G20" s="257">
        <v>38</v>
      </c>
      <c r="H20" s="257">
        <v>39</v>
      </c>
      <c r="I20" s="257">
        <v>40</v>
      </c>
      <c r="J20" s="257">
        <v>41</v>
      </c>
      <c r="K20" s="257">
        <v>42</v>
      </c>
      <c r="L20" s="257">
        <v>43</v>
      </c>
      <c r="M20" s="257">
        <v>44</v>
      </c>
      <c r="N20" s="258">
        <v>45</v>
      </c>
      <c r="O20" s="259" t="s">
        <v>147</v>
      </c>
      <c r="P20" s="258">
        <v>46</v>
      </c>
      <c r="Q20" s="259" t="s">
        <v>148</v>
      </c>
      <c r="R20" s="258">
        <v>47</v>
      </c>
      <c r="S20" s="259" t="s">
        <v>149</v>
      </c>
      <c r="T20" s="258">
        <v>48</v>
      </c>
      <c r="U20" s="259" t="s">
        <v>150</v>
      </c>
      <c r="V20" s="258">
        <v>49</v>
      </c>
      <c r="W20" s="259" t="s">
        <v>151</v>
      </c>
      <c r="Y20" s="251"/>
      <c r="Z20" s="252"/>
    </row>
    <row r="21" spans="1:26" ht="27.75" customHeight="1" x14ac:dyDescent="0.15">
      <c r="A21" s="260">
        <v>17</v>
      </c>
      <c r="B21" s="261"/>
      <c r="C21" s="262"/>
      <c r="D21" s="263" t="s">
        <v>146</v>
      </c>
      <c r="E21" s="264">
        <v>36</v>
      </c>
      <c r="F21" s="264">
        <v>37</v>
      </c>
      <c r="G21" s="264">
        <v>38</v>
      </c>
      <c r="H21" s="264">
        <v>39</v>
      </c>
      <c r="I21" s="264">
        <v>40</v>
      </c>
      <c r="J21" s="264">
        <v>41</v>
      </c>
      <c r="K21" s="264">
        <v>42</v>
      </c>
      <c r="L21" s="264">
        <v>43</v>
      </c>
      <c r="M21" s="264">
        <v>44</v>
      </c>
      <c r="N21" s="265">
        <v>45</v>
      </c>
      <c r="O21" s="266" t="s">
        <v>147</v>
      </c>
      <c r="P21" s="265">
        <v>46</v>
      </c>
      <c r="Q21" s="266" t="s">
        <v>148</v>
      </c>
      <c r="R21" s="265">
        <v>47</v>
      </c>
      <c r="S21" s="266" t="s">
        <v>149</v>
      </c>
      <c r="T21" s="265">
        <v>48</v>
      </c>
      <c r="U21" s="266" t="s">
        <v>150</v>
      </c>
      <c r="V21" s="265">
        <v>49</v>
      </c>
      <c r="W21" s="266" t="s">
        <v>151</v>
      </c>
      <c r="Y21" s="251"/>
      <c r="Z21" s="252"/>
    </row>
    <row r="22" spans="1:26" ht="27.75" customHeight="1" thickBot="1" x14ac:dyDescent="0.2">
      <c r="A22" s="268">
        <v>18</v>
      </c>
      <c r="B22" s="269"/>
      <c r="C22" s="270"/>
      <c r="D22" s="271" t="s">
        <v>146</v>
      </c>
      <c r="E22" s="272">
        <v>36</v>
      </c>
      <c r="F22" s="272">
        <v>37</v>
      </c>
      <c r="G22" s="272">
        <v>38</v>
      </c>
      <c r="H22" s="272">
        <v>39</v>
      </c>
      <c r="I22" s="272">
        <v>40</v>
      </c>
      <c r="J22" s="272">
        <v>41</v>
      </c>
      <c r="K22" s="272">
        <v>42</v>
      </c>
      <c r="L22" s="272">
        <v>43</v>
      </c>
      <c r="M22" s="272">
        <v>44</v>
      </c>
      <c r="N22" s="273">
        <v>45</v>
      </c>
      <c r="O22" s="274" t="s">
        <v>147</v>
      </c>
      <c r="P22" s="273">
        <v>46</v>
      </c>
      <c r="Q22" s="274" t="s">
        <v>148</v>
      </c>
      <c r="R22" s="273">
        <v>47</v>
      </c>
      <c r="S22" s="274" t="s">
        <v>149</v>
      </c>
      <c r="T22" s="273">
        <v>48</v>
      </c>
      <c r="U22" s="274" t="s">
        <v>150</v>
      </c>
      <c r="V22" s="273">
        <v>49</v>
      </c>
      <c r="W22" s="274" t="s">
        <v>151</v>
      </c>
      <c r="Y22" s="251"/>
      <c r="Z22" s="252"/>
    </row>
    <row r="23" spans="1:26" ht="27.75" customHeight="1" thickTop="1" x14ac:dyDescent="0.15">
      <c r="A23" s="275" t="s">
        <v>130</v>
      </c>
      <c r="B23" s="276"/>
      <c r="C23" s="275"/>
      <c r="D23" s="277"/>
      <c r="E23" s="278"/>
      <c r="F23" s="278"/>
      <c r="G23" s="278"/>
      <c r="H23" s="278"/>
      <c r="I23" s="278"/>
      <c r="J23" s="278"/>
      <c r="K23" s="278"/>
      <c r="L23" s="279"/>
      <c r="M23" s="280"/>
      <c r="N23" s="279"/>
      <c r="O23" s="280"/>
      <c r="P23" s="279"/>
      <c r="Q23" s="280"/>
      <c r="R23" s="279"/>
      <c r="S23" s="280"/>
      <c r="T23" s="279"/>
      <c r="U23" s="280"/>
      <c r="V23" s="279"/>
      <c r="W23" s="280"/>
      <c r="Y23" s="251"/>
      <c r="Z23" s="252"/>
    </row>
    <row r="24" spans="1:26" ht="16.5" customHeight="1" x14ac:dyDescent="0.15">
      <c r="A24" s="281"/>
      <c r="B24" s="282"/>
    </row>
    <row r="25" spans="1:26" ht="16.5" customHeight="1" x14ac:dyDescent="0.15">
      <c r="A25" s="281"/>
      <c r="B25" s="282"/>
    </row>
  </sheetData>
  <mergeCells count="4">
    <mergeCell ref="A3:A4"/>
    <mergeCell ref="B3:B4"/>
    <mergeCell ref="C3:C4"/>
    <mergeCell ref="Y3:Z4"/>
  </mergeCells>
  <phoneticPr fontId="11"/>
  <printOptions horizontalCentered="1" verticalCentered="1"/>
  <pageMargins left="0.43307086614173229" right="0.23622047244094491" top="0.27559055118110237" bottom="0.23622047244094491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L41"/>
  <sheetViews>
    <sheetView tabSelected="1" workbookViewId="0">
      <selection activeCell="E32" sqref="E32"/>
    </sheetView>
  </sheetViews>
  <sheetFormatPr defaultColWidth="9" defaultRowHeight="24" customHeight="1" x14ac:dyDescent="0.3"/>
  <cols>
    <col min="1" max="1" width="9" style="1"/>
    <col min="2" max="2" width="23.875" style="1" bestFit="1" customWidth="1"/>
    <col min="3" max="4" width="13.125" style="1" customWidth="1"/>
    <col min="5" max="5" width="26.5" style="1" customWidth="1"/>
    <col min="6" max="6" width="9" style="210"/>
    <col min="7" max="16384" width="9" style="1"/>
  </cols>
  <sheetData>
    <row r="1" spans="1:12" ht="22.5" customHeight="1" thickBot="1" x14ac:dyDescent="0.35">
      <c r="A1" s="506" t="str">
        <f>'基本情報（メール申込用）'!B1</f>
        <v>第33回北関東ホースショー</v>
      </c>
      <c r="B1" s="507"/>
      <c r="C1" s="508"/>
      <c r="D1" s="210"/>
      <c r="E1" s="25" t="s">
        <v>40</v>
      </c>
    </row>
    <row r="2" spans="1:12" ht="9" customHeight="1" thickBot="1" x14ac:dyDescent="0.35">
      <c r="A2" s="518"/>
      <c r="B2" s="519"/>
      <c r="C2" s="519"/>
      <c r="D2" s="519"/>
      <c r="E2" s="519"/>
    </row>
    <row r="3" spans="1:12" ht="24" customHeight="1" x14ac:dyDescent="0.3">
      <c r="A3" s="509" t="s">
        <v>37</v>
      </c>
      <c r="B3" s="178" t="s">
        <v>6</v>
      </c>
      <c r="C3" s="512"/>
      <c r="D3" s="513"/>
      <c r="E3" s="514"/>
    </row>
    <row r="4" spans="1:12" ht="24" customHeight="1" x14ac:dyDescent="0.3">
      <c r="A4" s="510"/>
      <c r="B4" s="24" t="s">
        <v>101</v>
      </c>
      <c r="C4" s="515"/>
      <c r="D4" s="516"/>
      <c r="E4" s="517"/>
    </row>
    <row r="5" spans="1:12" ht="24" customHeight="1" x14ac:dyDescent="0.3">
      <c r="A5" s="510"/>
      <c r="B5" s="444" t="s">
        <v>226</v>
      </c>
      <c r="C5" s="515"/>
      <c r="D5" s="516"/>
      <c r="E5" s="517"/>
    </row>
    <row r="6" spans="1:12" ht="24" customHeight="1" x14ac:dyDescent="0.3">
      <c r="A6" s="510"/>
      <c r="B6" s="24" t="s">
        <v>14</v>
      </c>
      <c r="C6" s="515"/>
      <c r="D6" s="516"/>
      <c r="E6" s="517"/>
    </row>
    <row r="7" spans="1:12" ht="24" customHeight="1" x14ac:dyDescent="0.3">
      <c r="A7" s="510"/>
      <c r="B7" s="24" t="s">
        <v>15</v>
      </c>
      <c r="C7" s="515"/>
      <c r="D7" s="516"/>
      <c r="E7" s="517"/>
    </row>
    <row r="8" spans="1:12" ht="24" customHeight="1" x14ac:dyDescent="0.3">
      <c r="A8" s="510"/>
      <c r="B8" s="24" t="s">
        <v>29</v>
      </c>
      <c r="C8" s="515"/>
      <c r="D8" s="516"/>
      <c r="E8" s="517"/>
    </row>
    <row r="9" spans="1:12" ht="24" customHeight="1" x14ac:dyDescent="0.3">
      <c r="A9" s="510"/>
      <c r="B9" s="24" t="s">
        <v>30</v>
      </c>
      <c r="C9" s="515" t="s">
        <v>102</v>
      </c>
      <c r="D9" s="516"/>
      <c r="E9" s="517"/>
    </row>
    <row r="10" spans="1:12" ht="24" customHeight="1" x14ac:dyDescent="0.3">
      <c r="A10" s="510"/>
      <c r="B10" s="232" t="s">
        <v>100</v>
      </c>
      <c r="C10" s="525"/>
      <c r="D10" s="516"/>
      <c r="E10" s="517"/>
    </row>
    <row r="11" spans="1:12" ht="24" customHeight="1" thickBot="1" x14ac:dyDescent="0.35">
      <c r="A11" s="511"/>
      <c r="B11" s="179" t="s">
        <v>16</v>
      </c>
      <c r="C11" s="557"/>
      <c r="D11" s="558"/>
      <c r="E11" s="559"/>
      <c r="L11" s="23"/>
    </row>
    <row r="12" spans="1:12" ht="19.5" customHeight="1" thickBot="1" x14ac:dyDescent="0.35">
      <c r="A12" s="224"/>
      <c r="B12" s="221"/>
      <c r="C12" s="225"/>
      <c r="D12" s="223"/>
      <c r="E12" s="223"/>
      <c r="L12" s="23"/>
    </row>
    <row r="13" spans="1:12" ht="24" customHeight="1" x14ac:dyDescent="0.3">
      <c r="A13" s="520" t="s">
        <v>82</v>
      </c>
      <c r="B13" s="178" t="s">
        <v>80</v>
      </c>
      <c r="C13" s="560" t="str">
        <f>IF(COUNTBLANK('①参加選手登録表 '!C5:C54)=50,"未入力","入力データあり（"&amp;50-COUNTBLANK('①参加選手登録表 '!C5:C54)&amp;"名）")</f>
        <v>未入力</v>
      </c>
      <c r="D13" s="561"/>
      <c r="E13" s="199" t="b">
        <f>IF(C13="未入力",FALSE,TRUE)</f>
        <v>0</v>
      </c>
      <c r="H13" s="180" t="b">
        <v>0</v>
      </c>
      <c r="L13" s="23"/>
    </row>
    <row r="14" spans="1:12" ht="24" customHeight="1" x14ac:dyDescent="0.3">
      <c r="A14" s="521"/>
      <c r="B14" s="24" t="s">
        <v>79</v>
      </c>
      <c r="C14" s="504" t="str">
        <f>IF(COUNTBLANK(②参加馬登録表!C6:C55)=50,"未入力","入力データあり（"&amp;50-COUNTBLANK(②参加馬登録表!C6:C55)&amp;"頭）")</f>
        <v>未入力</v>
      </c>
      <c r="D14" s="505"/>
      <c r="E14" s="200" t="b">
        <f t="shared" ref="E14:E15" si="0">IF(C14="未入力",FALSE,TRUE)</f>
        <v>0</v>
      </c>
      <c r="L14" s="23"/>
    </row>
    <row r="15" spans="1:12" ht="24" customHeight="1" thickBot="1" x14ac:dyDescent="0.35">
      <c r="A15" s="522"/>
      <c r="B15" s="179" t="s">
        <v>81</v>
      </c>
      <c r="C15" s="523" t="str">
        <f>IF(COUNTBLANK(③エントリー表!D5:D154)=150,"未入力","入力データあり（"&amp;150-COUNTBLANK(③エントリー表!D5:D154)&amp;"件）")</f>
        <v>未入力</v>
      </c>
      <c r="D15" s="524"/>
      <c r="E15" s="201" t="b">
        <f t="shared" si="0"/>
        <v>0</v>
      </c>
      <c r="L15" s="23"/>
    </row>
    <row r="16" spans="1:12" ht="19.5" customHeight="1" thickBot="1" x14ac:dyDescent="0.35">
      <c r="A16" s="210"/>
      <c r="B16" s="221"/>
      <c r="C16" s="223"/>
      <c r="D16" s="223"/>
      <c r="E16" s="223"/>
      <c r="L16" s="23"/>
    </row>
    <row r="17" spans="1:12" ht="49.5" customHeight="1" x14ac:dyDescent="0.3">
      <c r="A17" s="509" t="s">
        <v>92</v>
      </c>
      <c r="B17" s="533" t="s">
        <v>91</v>
      </c>
      <c r="C17" s="533"/>
      <c r="D17" s="533"/>
      <c r="E17" s="534"/>
      <c r="L17" s="23"/>
    </row>
    <row r="18" spans="1:12" ht="39.75" customHeight="1" thickBot="1" x14ac:dyDescent="0.35">
      <c r="A18" s="511"/>
      <c r="B18" s="526" t="s">
        <v>93</v>
      </c>
      <c r="C18" s="527"/>
      <c r="D18" s="230" t="s">
        <v>94</v>
      </c>
      <c r="E18" s="227"/>
      <c r="F18" s="211">
        <v>1</v>
      </c>
      <c r="L18" s="23"/>
    </row>
    <row r="19" spans="1:12" ht="19.5" customHeight="1" thickBot="1" x14ac:dyDescent="0.35">
      <c r="A19" s="210"/>
      <c r="B19" s="221"/>
      <c r="C19" s="222"/>
      <c r="D19" s="222"/>
      <c r="E19" s="221"/>
    </row>
    <row r="20" spans="1:12" ht="24" customHeight="1" x14ac:dyDescent="0.3">
      <c r="A20" s="509" t="s">
        <v>38</v>
      </c>
      <c r="B20" s="192" t="s">
        <v>10</v>
      </c>
      <c r="C20" s="555" t="str">
        <f>"全（　"&amp;COUNT(③エントリー表!B5:B154)&amp;"　）エントリー"</f>
        <v>全（　0　）エントリー</v>
      </c>
      <c r="D20" s="556"/>
      <c r="E20" s="202">
        <f>SUM(③エントリー表!J5:J154)</f>
        <v>0</v>
      </c>
    </row>
    <row r="21" spans="1:12" ht="24" customHeight="1" x14ac:dyDescent="0.3">
      <c r="A21" s="510"/>
      <c r="B21" s="193" t="s">
        <v>11</v>
      </c>
      <c r="C21" s="212">
        <f>'基本情報（メール申込用）'!C4</f>
        <v>5000</v>
      </c>
      <c r="D21" s="383">
        <f>IF(C5="加入している",COUNTA(②参加馬登録表!C6:C55),0)</f>
        <v>0</v>
      </c>
      <c r="E21" s="204">
        <f t="shared" ref="E21:E22" si="1">C21*D21</f>
        <v>0</v>
      </c>
    </row>
    <row r="22" spans="1:12" ht="24" customHeight="1" x14ac:dyDescent="0.3">
      <c r="A22" s="510"/>
      <c r="B22" s="193" t="s">
        <v>11</v>
      </c>
      <c r="C22" s="212">
        <f>'基本情報（メール申込用）'!D4</f>
        <v>7000</v>
      </c>
      <c r="D22" s="383">
        <f>IF(OR(C5="",C5="未加入"),COUNTA(②参加馬登録表!C6:C55),0)</f>
        <v>0</v>
      </c>
      <c r="E22" s="204">
        <f t="shared" si="1"/>
        <v>0</v>
      </c>
    </row>
    <row r="23" spans="1:12" ht="24" customHeight="1" thickBot="1" x14ac:dyDescent="0.35">
      <c r="A23" s="510"/>
      <c r="B23" s="445" t="s">
        <v>227</v>
      </c>
      <c r="C23" s="446">
        <v>1000</v>
      </c>
      <c r="D23" s="447">
        <f>IF(OR(C5="",C5="未加入"),COUNTA(③エントリー表!D5:D154),0)</f>
        <v>0</v>
      </c>
      <c r="E23" s="207">
        <f t="shared" ref="E23:E26" si="2">C23*D23</f>
        <v>0</v>
      </c>
    </row>
    <row r="24" spans="1:12" ht="24" hidden="1" customHeight="1" x14ac:dyDescent="0.3">
      <c r="A24" s="510"/>
      <c r="B24" s="195" t="s">
        <v>57</v>
      </c>
      <c r="C24" s="203">
        <v>1000</v>
      </c>
      <c r="D24" s="208">
        <v>0</v>
      </c>
      <c r="E24" s="204">
        <f t="shared" si="2"/>
        <v>0</v>
      </c>
    </row>
    <row r="25" spans="1:12" ht="24" hidden="1" customHeight="1" x14ac:dyDescent="0.3">
      <c r="A25" s="510"/>
      <c r="B25" s="193" t="s">
        <v>58</v>
      </c>
      <c r="C25" s="203">
        <v>1000</v>
      </c>
      <c r="D25" s="208">
        <v>0</v>
      </c>
      <c r="E25" s="204">
        <f t="shared" si="2"/>
        <v>0</v>
      </c>
    </row>
    <row r="26" spans="1:12" ht="24" hidden="1" customHeight="1" thickBot="1" x14ac:dyDescent="0.35">
      <c r="A26" s="510"/>
      <c r="B26" s="194" t="s">
        <v>59</v>
      </c>
      <c r="C26" s="205">
        <v>1000</v>
      </c>
      <c r="D26" s="209">
        <v>0</v>
      </c>
      <c r="E26" s="206">
        <f t="shared" si="2"/>
        <v>0</v>
      </c>
    </row>
    <row r="27" spans="1:12" ht="31.5" customHeight="1" thickTop="1" thickBot="1" x14ac:dyDescent="0.35">
      <c r="A27" s="510"/>
      <c r="B27" s="198" t="s">
        <v>31</v>
      </c>
      <c r="C27" s="501">
        <f>SUM(E20:E26)</f>
        <v>0</v>
      </c>
      <c r="D27" s="502"/>
      <c r="E27" s="503"/>
    </row>
    <row r="28" spans="1:12" ht="24" customHeight="1" x14ac:dyDescent="0.3">
      <c r="A28" s="510"/>
      <c r="B28" s="197" t="s">
        <v>32</v>
      </c>
      <c r="C28" s="528" t="s">
        <v>230</v>
      </c>
      <c r="D28" s="529"/>
      <c r="E28" s="530"/>
    </row>
    <row r="29" spans="1:12" ht="24" customHeight="1" thickBot="1" x14ac:dyDescent="0.35">
      <c r="A29" s="510"/>
      <c r="B29" s="545" t="s">
        <v>224</v>
      </c>
      <c r="C29" s="546"/>
      <c r="D29" s="546"/>
      <c r="E29" s="547"/>
    </row>
    <row r="30" spans="1:12" ht="37.5" hidden="1" customHeight="1" thickBot="1" x14ac:dyDescent="0.35">
      <c r="A30" s="511"/>
      <c r="B30" s="548" t="s">
        <v>96</v>
      </c>
      <c r="C30" s="549"/>
      <c r="D30" s="550"/>
      <c r="E30" s="213" t="s">
        <v>95</v>
      </c>
    </row>
    <row r="31" spans="1:12" ht="19.5" customHeight="1" thickBot="1" x14ac:dyDescent="0.35">
      <c r="A31" s="210"/>
      <c r="B31" s="221"/>
      <c r="C31" s="221"/>
      <c r="D31" s="221"/>
      <c r="E31" s="221"/>
    </row>
    <row r="32" spans="1:12" ht="24" customHeight="1" x14ac:dyDescent="0.3">
      <c r="A32" s="509" t="s">
        <v>39</v>
      </c>
      <c r="B32" s="178" t="s">
        <v>89</v>
      </c>
      <c r="C32" s="214">
        <v>44927</v>
      </c>
      <c r="D32" s="215" t="s">
        <v>74</v>
      </c>
      <c r="E32" s="216">
        <v>0.41666666666666669</v>
      </c>
    </row>
    <row r="33" spans="1:5" ht="24" customHeight="1" x14ac:dyDescent="0.3">
      <c r="A33" s="510"/>
      <c r="B33" s="196" t="s">
        <v>88</v>
      </c>
      <c r="C33" s="217">
        <v>44927</v>
      </c>
      <c r="D33" s="228"/>
      <c r="E33" s="229"/>
    </row>
    <row r="34" spans="1:5" ht="24" customHeight="1" x14ac:dyDescent="0.3">
      <c r="A34" s="510"/>
      <c r="B34" s="24" t="s">
        <v>33</v>
      </c>
      <c r="C34" s="218">
        <v>0</v>
      </c>
      <c r="D34" s="219">
        <v>0</v>
      </c>
      <c r="E34" s="220">
        <v>0</v>
      </c>
    </row>
    <row r="35" spans="1:5" ht="16.5" x14ac:dyDescent="0.3">
      <c r="A35" s="510"/>
      <c r="B35" s="531" t="s">
        <v>36</v>
      </c>
      <c r="C35" s="531"/>
      <c r="D35" s="531"/>
      <c r="E35" s="532"/>
    </row>
    <row r="36" spans="1:5" ht="62.25" customHeight="1" thickBot="1" x14ac:dyDescent="0.35">
      <c r="A36" s="511"/>
      <c r="B36" s="553"/>
      <c r="C36" s="553"/>
      <c r="D36" s="553"/>
      <c r="E36" s="554"/>
    </row>
    <row r="37" spans="1:5" ht="19.5" customHeight="1" thickBot="1" x14ac:dyDescent="0.35">
      <c r="A37" s="210"/>
      <c r="B37" s="210"/>
      <c r="C37" s="210"/>
      <c r="D37" s="210"/>
      <c r="E37" s="210"/>
    </row>
    <row r="38" spans="1:5" ht="48" customHeight="1" thickBot="1" x14ac:dyDescent="0.35">
      <c r="A38" s="226" t="s">
        <v>90</v>
      </c>
      <c r="B38" s="551" t="str" cm="1">
        <f t="array" ref="B38">_xlfn.IFS(OR(E13=FALSE,E14=FALSE,E15=FALSE),"未入力のシートがあります",AND(E13=TRUE,E14=TRUE,E15=TRUE,F18=1,E18&lt;&gt;""),"編集した申込ファイルを保存した後、club@nasu-tf.comへ送信して下さい。"&amp;CHAR(10)&amp;"（送信後5日以内に受付確認メールが届かない場合、お手数ですがお電話にてご連絡下さい）",AND(E13=TRUE,E14=TRUE,E15=TRUE,F18=1,E18=""),"同意者代表名をご記入ください。",AND(E13=TRUE,E14=TRUE,E15=TRUE,F18=2),"誓約内容に同意がない場合、本大会への参加はできません。")</f>
        <v>未入力のシートがあります</v>
      </c>
      <c r="C38" s="551"/>
      <c r="D38" s="551"/>
      <c r="E38" s="552"/>
    </row>
    <row r="39" spans="1:5" ht="29.25" hidden="1" customHeight="1" x14ac:dyDescent="0.3">
      <c r="A39" s="535" t="s">
        <v>225</v>
      </c>
      <c r="B39" s="536"/>
      <c r="C39" s="536"/>
      <c r="D39" s="536"/>
      <c r="E39" s="537"/>
    </row>
    <row r="40" spans="1:5" ht="16.5" hidden="1" x14ac:dyDescent="0.3">
      <c r="A40" s="538" t="s">
        <v>99</v>
      </c>
      <c r="B40" s="539"/>
      <c r="C40" s="539"/>
      <c r="D40" s="539"/>
      <c r="E40" s="540"/>
    </row>
    <row r="41" spans="1:5" ht="98.25" hidden="1" customHeight="1" thickBot="1" x14ac:dyDescent="0.35">
      <c r="A41" s="541" t="s">
        <v>97</v>
      </c>
      <c r="B41" s="542"/>
      <c r="C41" s="231"/>
      <c r="D41" s="543" t="s">
        <v>98</v>
      </c>
      <c r="E41" s="544"/>
    </row>
  </sheetData>
  <sheetProtection algorithmName="SHA-512" hashValue="YcmqIj9k0ZamBCIH/5av0xBlV4lT6jy7WH/NdRKaLZoZyRX38nz9V4J/KAxlGwMS8Ho/7hPQRIA/aymKw4lxjg==" saltValue="qSQG9zVJlzfF+hoxx/8yBw==" spinCount="100000" sheet="1" objects="1" selectLockedCells="1"/>
  <mergeCells count="33">
    <mergeCell ref="C13:D13"/>
    <mergeCell ref="B17:E17"/>
    <mergeCell ref="C5:E5"/>
    <mergeCell ref="A39:E39"/>
    <mergeCell ref="A40:E40"/>
    <mergeCell ref="A41:B41"/>
    <mergeCell ref="D41:E41"/>
    <mergeCell ref="B29:E29"/>
    <mergeCell ref="B30:D30"/>
    <mergeCell ref="B38:E38"/>
    <mergeCell ref="B36:E36"/>
    <mergeCell ref="C20:D20"/>
    <mergeCell ref="C6:E6"/>
    <mergeCell ref="C7:E7"/>
    <mergeCell ref="C8:E8"/>
    <mergeCell ref="C9:E9"/>
    <mergeCell ref="C11:E11"/>
    <mergeCell ref="C27:E27"/>
    <mergeCell ref="C14:D14"/>
    <mergeCell ref="A1:C1"/>
    <mergeCell ref="A3:A11"/>
    <mergeCell ref="A32:A36"/>
    <mergeCell ref="A17:A18"/>
    <mergeCell ref="C3:E3"/>
    <mergeCell ref="C4:E4"/>
    <mergeCell ref="A2:E2"/>
    <mergeCell ref="A13:A15"/>
    <mergeCell ref="C15:D15"/>
    <mergeCell ref="A20:A30"/>
    <mergeCell ref="C10:E10"/>
    <mergeCell ref="B18:C18"/>
    <mergeCell ref="C28:E28"/>
    <mergeCell ref="B35:E35"/>
  </mergeCells>
  <phoneticPr fontId="11"/>
  <dataValidations count="5">
    <dataValidation type="list" allowBlank="1" showInputMessage="1" showErrorMessage="1" sqref="D32:D33" xr:uid="{00000000-0002-0000-0300-000000000000}">
      <formula1>"AM,PM"</formula1>
    </dataValidation>
    <dataValidation type="list" allowBlank="1" showInputMessage="1" showErrorMessage="1" sqref="C28:E28" xr:uid="{37EB188B-F43B-44CC-A7B6-51B36B60E0EC}">
      <formula1>"銀行振込,当日現金持参"</formula1>
    </dataValidation>
    <dataValidation type="list" allowBlank="1" showInputMessage="1" showErrorMessage="1" sqref="E30" xr:uid="{C55C6EE3-F7BE-446C-823F-282EBA93D85F}">
      <formula1>"不要,要"</formula1>
    </dataValidation>
    <dataValidation type="list" allowBlank="1" showInputMessage="1" showErrorMessage="1" sqref="C9:E9" xr:uid="{E3D9C3CB-F6F1-49F7-B076-8504B1FC4FE8}">
      <formula1>"選択してください（FAX / E-mail）,FAX,E-mail"</formula1>
    </dataValidation>
    <dataValidation type="list" allowBlank="1" showInputMessage="1" showErrorMessage="1" sqref="C5:E5" xr:uid="{084B655F-3A93-40A1-98F3-2462A7E39BBC}">
      <formula1>"加入している,未加入"</formula1>
    </dataValidation>
  </dataValidations>
  <pageMargins left="0.70866141732283472" right="0.70866141732283472" top="0.55118110236220474" bottom="0.55118110236220474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71" r:id="rId4" name="Check Box 11">
              <controlPr defaultSize="0" autoFill="0" autoLine="0" autoPict="0">
                <anchor moveWithCells="1">
                  <from>
                    <xdr:col>2</xdr:col>
                    <xdr:colOff>66675</xdr:colOff>
                    <xdr:row>12</xdr:row>
                    <xdr:rowOff>9525</xdr:rowOff>
                  </from>
                  <to>
                    <xdr:col>2</xdr:col>
                    <xdr:colOff>352425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2" r:id="rId5" name="Check Box 12">
              <controlPr defaultSize="0" autoFill="0" autoLine="0" autoPict="0">
                <anchor moveWithCells="1">
                  <from>
                    <xdr:col>2</xdr:col>
                    <xdr:colOff>66675</xdr:colOff>
                    <xdr:row>13</xdr:row>
                    <xdr:rowOff>9525</xdr:rowOff>
                  </from>
                  <to>
                    <xdr:col>2</xdr:col>
                    <xdr:colOff>333375</xdr:colOff>
                    <xdr:row>13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3" r:id="rId6" name="Check Box 13">
              <controlPr defaultSize="0" autoFill="0" autoLine="0" autoPict="0">
                <anchor moveWithCells="1">
                  <from>
                    <xdr:col>2</xdr:col>
                    <xdr:colOff>66675</xdr:colOff>
                    <xdr:row>14</xdr:row>
                    <xdr:rowOff>19050</xdr:rowOff>
                  </from>
                  <to>
                    <xdr:col>2</xdr:col>
                    <xdr:colOff>371475</xdr:colOff>
                    <xdr:row>14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4" r:id="rId7" name="Option Button 24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19050</xdr:rowOff>
                  </from>
                  <to>
                    <xdr:col>3</xdr:col>
                    <xdr:colOff>180975</xdr:colOff>
                    <xdr:row>17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5" r:id="rId8" name="Option Button 25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219075</xdr:rowOff>
                  </from>
                  <to>
                    <xdr:col>3</xdr:col>
                    <xdr:colOff>104775</xdr:colOff>
                    <xdr:row>17</xdr:row>
                    <xdr:rowOff>485775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H61"/>
  <sheetViews>
    <sheetView zoomScaleNormal="100" zoomScaleSheetLayoutView="100" workbookViewId="0">
      <pane ySplit="3" topLeftCell="A4" activePane="bottomLeft" state="frozen"/>
      <selection activeCell="N92" sqref="N92"/>
      <selection pane="bottomLeft" activeCell="B5" sqref="B5"/>
    </sheetView>
  </sheetViews>
  <sheetFormatPr defaultColWidth="9" defaultRowHeight="14.25" x14ac:dyDescent="0.25"/>
  <cols>
    <col min="1" max="1" width="14.125" style="83" customWidth="1"/>
    <col min="2" max="2" width="10" style="3" hidden="1" customWidth="1"/>
    <col min="3" max="4" width="26.5" style="2" customWidth="1"/>
    <col min="5" max="6" width="7.5" style="2" customWidth="1"/>
    <col min="7" max="7" width="10" style="6" hidden="1" customWidth="1"/>
    <col min="8" max="8" width="9" style="88"/>
    <col min="9" max="16384" width="9" style="2"/>
  </cols>
  <sheetData>
    <row r="1" spans="1:8" ht="22.5" customHeight="1" thickBot="1" x14ac:dyDescent="0.3">
      <c r="A1" s="562" t="s">
        <v>9</v>
      </c>
      <c r="B1" s="563"/>
      <c r="C1" s="191" t="s">
        <v>83</v>
      </c>
      <c r="D1" s="68"/>
      <c r="F1" s="68"/>
      <c r="G1" s="68"/>
    </row>
    <row r="2" spans="1:8" ht="9" customHeight="1" thickBot="1" x14ac:dyDescent="0.3"/>
    <row r="3" spans="1:8" ht="27" customHeight="1" thickBot="1" x14ac:dyDescent="0.3">
      <c r="A3" s="133" t="s">
        <v>75</v>
      </c>
      <c r="B3" s="86" t="s">
        <v>7</v>
      </c>
      <c r="C3" s="11" t="s">
        <v>12</v>
      </c>
      <c r="D3" s="12" t="s">
        <v>77</v>
      </c>
      <c r="E3" s="13" t="s">
        <v>2</v>
      </c>
      <c r="F3" s="13" t="s">
        <v>5</v>
      </c>
      <c r="G3" s="14" t="s">
        <v>18</v>
      </c>
    </row>
    <row r="4" spans="1:8" ht="24" customHeight="1" thickBot="1" x14ac:dyDescent="0.3">
      <c r="A4" s="134">
        <v>0</v>
      </c>
      <c r="B4" s="181">
        <v>12345</v>
      </c>
      <c r="C4" s="77" t="s">
        <v>64</v>
      </c>
      <c r="D4" s="77" t="s">
        <v>78</v>
      </c>
      <c r="E4" s="78" t="s">
        <v>42</v>
      </c>
      <c r="F4" s="78">
        <v>20</v>
      </c>
      <c r="G4" s="79" t="s">
        <v>76</v>
      </c>
      <c r="H4" s="39" t="s">
        <v>45</v>
      </c>
    </row>
    <row r="5" spans="1:8" ht="24" customHeight="1" x14ac:dyDescent="0.25">
      <c r="A5" s="173">
        <v>1</v>
      </c>
      <c r="B5" s="182"/>
      <c r="C5" s="35"/>
      <c r="D5" s="35"/>
      <c r="E5" s="9"/>
      <c r="F5" s="9"/>
      <c r="G5" s="28" t="str">
        <f>IFERROR(VLOOKUP(B5,#REF!,6,FALSE),"")</f>
        <v/>
      </c>
      <c r="H5" s="88" t="str">
        <f>IF(B5=0,"",B5)</f>
        <v/>
      </c>
    </row>
    <row r="6" spans="1:8" ht="24" customHeight="1" x14ac:dyDescent="0.25">
      <c r="A6" s="174">
        <v>2</v>
      </c>
      <c r="B6" s="182"/>
      <c r="C6" s="35" t="str">
        <f>IFERROR(VLOOKUP(B6,#REF!,3,FALSE),"")</f>
        <v/>
      </c>
      <c r="D6" s="35" t="str">
        <f>IFERROR(VLOOKUP(B6,#REF!,4,FALSE),"")</f>
        <v/>
      </c>
      <c r="E6" s="9"/>
      <c r="F6" s="87"/>
      <c r="G6" s="28" t="str">
        <f>IFERROR(VLOOKUP(B6,#REF!,6,FALSE),"")</f>
        <v/>
      </c>
      <c r="H6" s="88" t="str">
        <f t="shared" ref="H6:H54" si="0">IF(B6=0,"",B6)</f>
        <v/>
      </c>
    </row>
    <row r="7" spans="1:8" ht="24" customHeight="1" x14ac:dyDescent="0.25">
      <c r="A7" s="173">
        <v>3</v>
      </c>
      <c r="B7" s="182"/>
      <c r="C7" s="35"/>
      <c r="D7" s="35" t="str">
        <f>IFERROR(VLOOKUP(B7,#REF!,4,FALSE),"")</f>
        <v/>
      </c>
      <c r="E7" s="9"/>
      <c r="F7" s="9"/>
      <c r="G7" s="28" t="str">
        <f>IFERROR(VLOOKUP(B7,#REF!,6,FALSE),"")</f>
        <v/>
      </c>
      <c r="H7" s="88" t="str">
        <f t="shared" si="0"/>
        <v/>
      </c>
    </row>
    <row r="8" spans="1:8" ht="24" customHeight="1" x14ac:dyDescent="0.25">
      <c r="A8" s="174">
        <v>4</v>
      </c>
      <c r="B8" s="182"/>
      <c r="C8" s="35" t="str">
        <f>IFERROR(VLOOKUP(B8,#REF!,3,FALSE),"")</f>
        <v/>
      </c>
      <c r="D8" s="35" t="str">
        <f>IFERROR(VLOOKUP(B8,#REF!,4,FALSE),"")</f>
        <v/>
      </c>
      <c r="E8" s="9"/>
      <c r="F8" s="9"/>
      <c r="G8" s="28" t="str">
        <f>IFERROR(VLOOKUP(B8,#REF!,6,FALSE),"")</f>
        <v/>
      </c>
      <c r="H8" s="88" t="str">
        <f t="shared" si="0"/>
        <v/>
      </c>
    </row>
    <row r="9" spans="1:8" ht="24" customHeight="1" x14ac:dyDescent="0.25">
      <c r="A9" s="173">
        <v>5</v>
      </c>
      <c r="B9" s="182"/>
      <c r="C9" s="35" t="str">
        <f>IFERROR(VLOOKUP(B9,#REF!,3,FALSE),"")</f>
        <v/>
      </c>
      <c r="D9" s="35" t="str">
        <f>IFERROR(VLOOKUP(B9,#REF!,4,FALSE),"")</f>
        <v/>
      </c>
      <c r="E9" s="9"/>
      <c r="F9" s="9"/>
      <c r="G9" s="28" t="str">
        <f>IFERROR(VLOOKUP(B9,#REF!,6,FALSE),"")</f>
        <v/>
      </c>
      <c r="H9" s="88" t="str">
        <f t="shared" si="0"/>
        <v/>
      </c>
    </row>
    <row r="10" spans="1:8" ht="24" customHeight="1" x14ac:dyDescent="0.25">
      <c r="A10" s="174">
        <v>6</v>
      </c>
      <c r="B10" s="182"/>
      <c r="C10" s="35" t="str">
        <f>IFERROR(VLOOKUP(B10,#REF!,3,FALSE),"")</f>
        <v/>
      </c>
      <c r="D10" s="35" t="str">
        <f>IFERROR(VLOOKUP(B10,#REF!,4,FALSE),"")</f>
        <v/>
      </c>
      <c r="E10" s="9"/>
      <c r="F10" s="9"/>
      <c r="G10" s="28" t="str">
        <f>IFERROR(VLOOKUP(B10,#REF!,6,FALSE),"")</f>
        <v/>
      </c>
      <c r="H10" s="88" t="str">
        <f t="shared" si="0"/>
        <v/>
      </c>
    </row>
    <row r="11" spans="1:8" ht="24" customHeight="1" x14ac:dyDescent="0.25">
      <c r="A11" s="173">
        <v>7</v>
      </c>
      <c r="B11" s="182"/>
      <c r="C11" s="35" t="str">
        <f>IFERROR(VLOOKUP(B11,#REF!,3,FALSE),"")</f>
        <v/>
      </c>
      <c r="D11" s="35" t="str">
        <f>IFERROR(VLOOKUP(B11,#REF!,4,FALSE),"")</f>
        <v/>
      </c>
      <c r="E11" s="9"/>
      <c r="F11" s="9"/>
      <c r="G11" s="28" t="str">
        <f>IFERROR(VLOOKUP(B11,#REF!,6,FALSE),"")</f>
        <v/>
      </c>
      <c r="H11" s="88" t="str">
        <f t="shared" si="0"/>
        <v/>
      </c>
    </row>
    <row r="12" spans="1:8" ht="24" customHeight="1" x14ac:dyDescent="0.25">
      <c r="A12" s="174">
        <v>8</v>
      </c>
      <c r="B12" s="182"/>
      <c r="C12" s="35" t="str">
        <f>IFERROR(VLOOKUP(B12,#REF!,3,FALSE),"")</f>
        <v/>
      </c>
      <c r="D12" s="35" t="str">
        <f>IFERROR(VLOOKUP(B12,#REF!,4,FALSE),"")</f>
        <v/>
      </c>
      <c r="E12" s="9"/>
      <c r="F12" s="9"/>
      <c r="G12" s="28" t="str">
        <f>IFERROR(VLOOKUP(B12,#REF!,6,FALSE),"")</f>
        <v/>
      </c>
      <c r="H12" s="88" t="str">
        <f t="shared" si="0"/>
        <v/>
      </c>
    </row>
    <row r="13" spans="1:8" ht="24" customHeight="1" x14ac:dyDescent="0.25">
      <c r="A13" s="173">
        <v>9</v>
      </c>
      <c r="B13" s="182"/>
      <c r="C13" s="35" t="str">
        <f>IFERROR(VLOOKUP(B13,#REF!,3,FALSE),"")</f>
        <v/>
      </c>
      <c r="D13" s="35" t="str">
        <f>IFERROR(VLOOKUP(B13,#REF!,4,FALSE),"")</f>
        <v/>
      </c>
      <c r="E13" s="9"/>
      <c r="F13" s="9"/>
      <c r="G13" s="28" t="str">
        <f>IFERROR(VLOOKUP(B13,#REF!,6,FALSE),"")</f>
        <v/>
      </c>
      <c r="H13" s="88" t="str">
        <f t="shared" si="0"/>
        <v/>
      </c>
    </row>
    <row r="14" spans="1:8" ht="24" customHeight="1" thickBot="1" x14ac:dyDescent="0.3">
      <c r="A14" s="175">
        <v>10</v>
      </c>
      <c r="B14" s="183"/>
      <c r="C14" s="89" t="str">
        <f>IFERROR(VLOOKUP(B14,#REF!,3,FALSE),"")</f>
        <v/>
      </c>
      <c r="D14" s="89" t="str">
        <f>IFERROR(VLOOKUP(B14,#REF!,4,FALSE),"")</f>
        <v/>
      </c>
      <c r="E14" s="15"/>
      <c r="F14" s="15"/>
      <c r="G14" s="29" t="str">
        <f>IFERROR(VLOOKUP(B14,#REF!,6,FALSE),"")</f>
        <v/>
      </c>
      <c r="H14" s="88" t="str">
        <f t="shared" si="0"/>
        <v/>
      </c>
    </row>
    <row r="15" spans="1:8" ht="24" customHeight="1" x14ac:dyDescent="0.25">
      <c r="A15" s="176">
        <v>11</v>
      </c>
      <c r="B15" s="184"/>
      <c r="C15" s="38" t="str">
        <f>IFERROR(VLOOKUP(B15,#REF!,3,FALSE),"")</f>
        <v/>
      </c>
      <c r="D15" s="38" t="str">
        <f>IFERROR(VLOOKUP(B15,#REF!,4,FALSE),"")</f>
        <v/>
      </c>
      <c r="E15" s="16"/>
      <c r="F15" s="16"/>
      <c r="G15" s="30" t="str">
        <f>IFERROR(VLOOKUP(B15,#REF!,6,FALSE),"")</f>
        <v/>
      </c>
      <c r="H15" s="88" t="str">
        <f t="shared" si="0"/>
        <v/>
      </c>
    </row>
    <row r="16" spans="1:8" ht="24" customHeight="1" x14ac:dyDescent="0.25">
      <c r="A16" s="174">
        <v>12</v>
      </c>
      <c r="B16" s="182"/>
      <c r="C16" s="35" t="str">
        <f>IFERROR(VLOOKUP(B16,#REF!,3,FALSE),"")</f>
        <v/>
      </c>
      <c r="D16" s="35" t="str">
        <f>IFERROR(VLOOKUP(B16,#REF!,4,FALSE),"")</f>
        <v/>
      </c>
      <c r="E16" s="9"/>
      <c r="F16" s="9"/>
      <c r="G16" s="28" t="str">
        <f>IFERROR(VLOOKUP(B16,#REF!,6,FALSE),"")</f>
        <v/>
      </c>
      <c r="H16" s="88" t="str">
        <f t="shared" si="0"/>
        <v/>
      </c>
    </row>
    <row r="17" spans="1:8" ht="24" customHeight="1" x14ac:dyDescent="0.25">
      <c r="A17" s="173">
        <v>13</v>
      </c>
      <c r="B17" s="182"/>
      <c r="C17" s="35" t="str">
        <f>IFERROR(VLOOKUP(B17,#REF!,3,FALSE),"")</f>
        <v/>
      </c>
      <c r="D17" s="35" t="str">
        <f>IFERROR(VLOOKUP(B17,#REF!,4,FALSE),"")</f>
        <v/>
      </c>
      <c r="E17" s="9"/>
      <c r="F17" s="9"/>
      <c r="G17" s="28" t="str">
        <f>IFERROR(VLOOKUP(B17,#REF!,6,FALSE),"")</f>
        <v/>
      </c>
      <c r="H17" s="88" t="str">
        <f t="shared" si="0"/>
        <v/>
      </c>
    </row>
    <row r="18" spans="1:8" ht="24" customHeight="1" x14ac:dyDescent="0.25">
      <c r="A18" s="174">
        <v>14</v>
      </c>
      <c r="B18" s="182"/>
      <c r="C18" s="35" t="str">
        <f>IFERROR(VLOOKUP(B18,#REF!,3,FALSE),"")</f>
        <v/>
      </c>
      <c r="D18" s="35" t="str">
        <f>IFERROR(VLOOKUP(B18,#REF!,4,FALSE),"")</f>
        <v/>
      </c>
      <c r="E18" s="9"/>
      <c r="F18" s="9"/>
      <c r="G18" s="28" t="str">
        <f>IFERROR(VLOOKUP(B18,#REF!,6,FALSE),"")</f>
        <v/>
      </c>
      <c r="H18" s="88" t="str">
        <f t="shared" si="0"/>
        <v/>
      </c>
    </row>
    <row r="19" spans="1:8" ht="24" customHeight="1" x14ac:dyDescent="0.25">
      <c r="A19" s="173">
        <v>15</v>
      </c>
      <c r="B19" s="182"/>
      <c r="C19" s="35" t="str">
        <f>IFERROR(VLOOKUP(B19,#REF!,3,FALSE),"")</f>
        <v/>
      </c>
      <c r="D19" s="35" t="str">
        <f>IFERROR(VLOOKUP(B19,#REF!,4,FALSE),"")</f>
        <v/>
      </c>
      <c r="E19" s="9"/>
      <c r="F19" s="9"/>
      <c r="G19" s="28" t="str">
        <f>IFERROR(VLOOKUP(B19,#REF!,6,FALSE),"")</f>
        <v/>
      </c>
      <c r="H19" s="88" t="str">
        <f t="shared" si="0"/>
        <v/>
      </c>
    </row>
    <row r="20" spans="1:8" ht="24" customHeight="1" x14ac:dyDescent="0.25">
      <c r="A20" s="174">
        <v>16</v>
      </c>
      <c r="B20" s="182"/>
      <c r="C20" s="35" t="str">
        <f>IFERROR(VLOOKUP(B20,#REF!,3,FALSE),"")</f>
        <v/>
      </c>
      <c r="D20" s="35" t="str">
        <f>IFERROR(VLOOKUP(B20,#REF!,4,FALSE),"")</f>
        <v/>
      </c>
      <c r="E20" s="9"/>
      <c r="F20" s="9"/>
      <c r="G20" s="28" t="str">
        <f>IFERROR(VLOOKUP(B20,#REF!,6,FALSE),"")</f>
        <v/>
      </c>
      <c r="H20" s="88" t="str">
        <f t="shared" si="0"/>
        <v/>
      </c>
    </row>
    <row r="21" spans="1:8" ht="24" customHeight="1" x14ac:dyDescent="0.25">
      <c r="A21" s="173">
        <v>17</v>
      </c>
      <c r="B21" s="182"/>
      <c r="C21" s="35" t="str">
        <f>IFERROR(VLOOKUP(B21,#REF!,3,FALSE),"")</f>
        <v/>
      </c>
      <c r="D21" s="35" t="str">
        <f>IFERROR(VLOOKUP(B21,#REF!,4,FALSE),"")</f>
        <v/>
      </c>
      <c r="E21" s="9"/>
      <c r="F21" s="9"/>
      <c r="G21" s="28" t="str">
        <f>IFERROR(VLOOKUP(B21,#REF!,6,FALSE),"")</f>
        <v/>
      </c>
      <c r="H21" s="88" t="str">
        <f t="shared" si="0"/>
        <v/>
      </c>
    </row>
    <row r="22" spans="1:8" ht="24" customHeight="1" x14ac:dyDescent="0.25">
      <c r="A22" s="174">
        <v>18</v>
      </c>
      <c r="B22" s="182"/>
      <c r="C22" s="35" t="str">
        <f>IFERROR(VLOOKUP(B22,#REF!,3,FALSE),"")</f>
        <v/>
      </c>
      <c r="D22" s="35" t="str">
        <f>IFERROR(VLOOKUP(B22,#REF!,4,FALSE),"")</f>
        <v/>
      </c>
      <c r="E22" s="9"/>
      <c r="F22" s="9"/>
      <c r="G22" s="28" t="str">
        <f>IFERROR(VLOOKUP(B22,#REF!,6,FALSE),"")</f>
        <v/>
      </c>
      <c r="H22" s="88" t="str">
        <f t="shared" si="0"/>
        <v/>
      </c>
    </row>
    <row r="23" spans="1:8" ht="24" customHeight="1" x14ac:dyDescent="0.25">
      <c r="A23" s="173">
        <v>19</v>
      </c>
      <c r="B23" s="182"/>
      <c r="C23" s="35" t="str">
        <f>IFERROR(VLOOKUP(B23,#REF!,3,FALSE),"")</f>
        <v/>
      </c>
      <c r="D23" s="35" t="str">
        <f>IFERROR(VLOOKUP(B23,#REF!,4,FALSE),"")</f>
        <v/>
      </c>
      <c r="E23" s="9"/>
      <c r="F23" s="9"/>
      <c r="G23" s="28" t="str">
        <f>IFERROR(VLOOKUP(B23,#REF!,6,FALSE),"")</f>
        <v/>
      </c>
      <c r="H23" s="88" t="str">
        <f t="shared" si="0"/>
        <v/>
      </c>
    </row>
    <row r="24" spans="1:8" ht="24" customHeight="1" thickBot="1" x14ac:dyDescent="0.3">
      <c r="A24" s="177">
        <v>20</v>
      </c>
      <c r="B24" s="185"/>
      <c r="C24" s="90" t="str">
        <f>IFERROR(VLOOKUP(B24,#REF!,3,FALSE),"")</f>
        <v/>
      </c>
      <c r="D24" s="90" t="str">
        <f>IFERROR(VLOOKUP(B24,#REF!,4,FALSE),"")</f>
        <v/>
      </c>
      <c r="E24" s="17"/>
      <c r="F24" s="17"/>
      <c r="G24" s="31" t="str">
        <f>IFERROR(VLOOKUP(B24,#REF!,6,FALSE),"")</f>
        <v/>
      </c>
      <c r="H24" s="88" t="str">
        <f t="shared" si="0"/>
        <v/>
      </c>
    </row>
    <row r="25" spans="1:8" ht="24" customHeight="1" x14ac:dyDescent="0.25">
      <c r="A25" s="173">
        <v>21</v>
      </c>
      <c r="B25" s="182"/>
      <c r="C25" s="35" t="str">
        <f>IFERROR(VLOOKUP(B25,#REF!,3,FALSE),"")</f>
        <v/>
      </c>
      <c r="D25" s="35" t="str">
        <f>IFERROR(VLOOKUP(B25,#REF!,4,FALSE),"")</f>
        <v/>
      </c>
      <c r="E25" s="9"/>
      <c r="F25" s="9"/>
      <c r="G25" s="28" t="str">
        <f>IFERROR(VLOOKUP(B25,#REF!,6,FALSE),"")</f>
        <v/>
      </c>
      <c r="H25" s="88" t="str">
        <f t="shared" si="0"/>
        <v/>
      </c>
    </row>
    <row r="26" spans="1:8" ht="24" customHeight="1" x14ac:dyDescent="0.25">
      <c r="A26" s="174">
        <v>22</v>
      </c>
      <c r="B26" s="182"/>
      <c r="C26" s="35" t="str">
        <f>IFERROR(VLOOKUP(B26,#REF!,3,FALSE),"")</f>
        <v/>
      </c>
      <c r="D26" s="35" t="str">
        <f>IFERROR(VLOOKUP(B26,#REF!,4,FALSE),"")</f>
        <v/>
      </c>
      <c r="E26" s="9"/>
      <c r="F26" s="9"/>
      <c r="G26" s="28" t="str">
        <f>IFERROR(VLOOKUP(B26,#REF!,6,FALSE),"")</f>
        <v/>
      </c>
      <c r="H26" s="88" t="str">
        <f t="shared" si="0"/>
        <v/>
      </c>
    </row>
    <row r="27" spans="1:8" ht="24" customHeight="1" x14ac:dyDescent="0.25">
      <c r="A27" s="173">
        <v>23</v>
      </c>
      <c r="B27" s="182"/>
      <c r="C27" s="35" t="str">
        <f>IFERROR(VLOOKUP(B27,#REF!,3,FALSE),"")</f>
        <v/>
      </c>
      <c r="D27" s="35" t="str">
        <f>IFERROR(VLOOKUP(B27,#REF!,4,FALSE),"")</f>
        <v/>
      </c>
      <c r="E27" s="9"/>
      <c r="F27" s="9"/>
      <c r="G27" s="28" t="str">
        <f>IFERROR(VLOOKUP(B27,#REF!,6,FALSE),"")</f>
        <v/>
      </c>
      <c r="H27" s="88" t="str">
        <f t="shared" si="0"/>
        <v/>
      </c>
    </row>
    <row r="28" spans="1:8" ht="24" customHeight="1" x14ac:dyDescent="0.25">
      <c r="A28" s="174">
        <v>24</v>
      </c>
      <c r="B28" s="182"/>
      <c r="C28" s="35" t="str">
        <f>IFERROR(VLOOKUP(B28,#REF!,3,FALSE),"")</f>
        <v/>
      </c>
      <c r="D28" s="35" t="str">
        <f>IFERROR(VLOOKUP(B28,#REF!,4,FALSE),"")</f>
        <v/>
      </c>
      <c r="E28" s="9"/>
      <c r="F28" s="9"/>
      <c r="G28" s="28" t="str">
        <f>IFERROR(VLOOKUP(B28,#REF!,6,FALSE),"")</f>
        <v/>
      </c>
      <c r="H28" s="88" t="str">
        <f t="shared" si="0"/>
        <v/>
      </c>
    </row>
    <row r="29" spans="1:8" ht="24" customHeight="1" x14ac:dyDescent="0.25">
      <c r="A29" s="173">
        <v>25</v>
      </c>
      <c r="B29" s="182"/>
      <c r="C29" s="35" t="str">
        <f>IFERROR(VLOOKUP(B29,#REF!,3,FALSE),"")</f>
        <v/>
      </c>
      <c r="D29" s="35" t="str">
        <f>IFERROR(VLOOKUP(B29,#REF!,4,FALSE),"")</f>
        <v/>
      </c>
      <c r="E29" s="9"/>
      <c r="F29" s="9"/>
      <c r="G29" s="28" t="str">
        <f>IFERROR(VLOOKUP(B29,#REF!,6,FALSE),"")</f>
        <v/>
      </c>
      <c r="H29" s="88" t="str">
        <f t="shared" si="0"/>
        <v/>
      </c>
    </row>
    <row r="30" spans="1:8" ht="24" customHeight="1" x14ac:dyDescent="0.25">
      <c r="A30" s="174">
        <v>26</v>
      </c>
      <c r="B30" s="182"/>
      <c r="C30" s="35" t="str">
        <f>IFERROR(VLOOKUP(B30,#REF!,3,FALSE),"")</f>
        <v/>
      </c>
      <c r="D30" s="35" t="str">
        <f>IFERROR(VLOOKUP(B30,#REF!,4,FALSE),"")</f>
        <v/>
      </c>
      <c r="E30" s="9"/>
      <c r="F30" s="9"/>
      <c r="G30" s="28" t="str">
        <f>IFERROR(VLOOKUP(B30,#REF!,6,FALSE),"")</f>
        <v/>
      </c>
      <c r="H30" s="88" t="str">
        <f t="shared" si="0"/>
        <v/>
      </c>
    </row>
    <row r="31" spans="1:8" ht="24" customHeight="1" x14ac:dyDescent="0.25">
      <c r="A31" s="173">
        <v>27</v>
      </c>
      <c r="B31" s="182"/>
      <c r="C31" s="35" t="str">
        <f>IFERROR(VLOOKUP(B31,#REF!,3,FALSE),"")</f>
        <v/>
      </c>
      <c r="D31" s="35" t="str">
        <f>IFERROR(VLOOKUP(B31,#REF!,4,FALSE),"")</f>
        <v/>
      </c>
      <c r="E31" s="9"/>
      <c r="F31" s="9"/>
      <c r="G31" s="28" t="str">
        <f>IFERROR(VLOOKUP(B31,#REF!,6,FALSE),"")</f>
        <v/>
      </c>
      <c r="H31" s="88" t="str">
        <f t="shared" si="0"/>
        <v/>
      </c>
    </row>
    <row r="32" spans="1:8" ht="24" customHeight="1" x14ac:dyDescent="0.25">
      <c r="A32" s="174">
        <v>28</v>
      </c>
      <c r="B32" s="182"/>
      <c r="C32" s="35" t="str">
        <f>IFERROR(VLOOKUP(B32,#REF!,3,FALSE),"")</f>
        <v/>
      </c>
      <c r="D32" s="35" t="str">
        <f>IFERROR(VLOOKUP(B32,#REF!,4,FALSE),"")</f>
        <v/>
      </c>
      <c r="E32" s="9"/>
      <c r="F32" s="9"/>
      <c r="G32" s="28" t="str">
        <f>IFERROR(VLOOKUP(B32,#REF!,6,FALSE),"")</f>
        <v/>
      </c>
      <c r="H32" s="88" t="str">
        <f t="shared" si="0"/>
        <v/>
      </c>
    </row>
    <row r="33" spans="1:8" ht="24" customHeight="1" x14ac:dyDescent="0.25">
      <c r="A33" s="173">
        <v>29</v>
      </c>
      <c r="B33" s="182"/>
      <c r="C33" s="35" t="str">
        <f>IFERROR(VLOOKUP(B33,#REF!,3,FALSE),"")</f>
        <v/>
      </c>
      <c r="D33" s="35" t="str">
        <f>IFERROR(VLOOKUP(B33,#REF!,4,FALSE),"")</f>
        <v/>
      </c>
      <c r="E33" s="9"/>
      <c r="F33" s="9"/>
      <c r="G33" s="28" t="str">
        <f>IFERROR(VLOOKUP(B33,#REF!,6,FALSE),"")</f>
        <v/>
      </c>
      <c r="H33" s="88" t="str">
        <f t="shared" si="0"/>
        <v/>
      </c>
    </row>
    <row r="34" spans="1:8" ht="24" customHeight="1" x14ac:dyDescent="0.25">
      <c r="A34" s="175">
        <v>30</v>
      </c>
      <c r="B34" s="186"/>
      <c r="C34" s="89" t="str">
        <f>IFERROR(VLOOKUP(B34,#REF!,3,FALSE),"")</f>
        <v/>
      </c>
      <c r="D34" s="89" t="str">
        <f>IFERROR(VLOOKUP(B34,#REF!,4,FALSE),"")</f>
        <v/>
      </c>
      <c r="E34" s="37"/>
      <c r="F34" s="37"/>
      <c r="G34" s="29" t="str">
        <f>IFERROR(VLOOKUP(B34,#REF!,6,FALSE),"")</f>
        <v/>
      </c>
      <c r="H34" s="88" t="str">
        <f t="shared" si="0"/>
        <v/>
      </c>
    </row>
    <row r="35" spans="1:8" ht="24" hidden="1" customHeight="1" x14ac:dyDescent="0.25">
      <c r="A35" s="176">
        <v>31</v>
      </c>
      <c r="B35" s="184"/>
      <c r="C35" s="38" t="str">
        <f>IFERROR(VLOOKUP(B35,#REF!,3,FALSE),"")</f>
        <v/>
      </c>
      <c r="D35" s="38" t="str">
        <f>IFERROR(VLOOKUP(B35,#REF!,4,FALSE),"")</f>
        <v/>
      </c>
      <c r="E35" s="16"/>
      <c r="F35" s="16"/>
      <c r="G35" s="30" t="str">
        <f>IFERROR(VLOOKUP(B35,#REF!,6,FALSE),"")</f>
        <v/>
      </c>
      <c r="H35" s="88" t="str">
        <f t="shared" si="0"/>
        <v/>
      </c>
    </row>
    <row r="36" spans="1:8" ht="24" hidden="1" customHeight="1" x14ac:dyDescent="0.25">
      <c r="A36" s="174">
        <v>32</v>
      </c>
      <c r="B36" s="182"/>
      <c r="C36" s="35" t="str">
        <f>IFERROR(VLOOKUP(B36,#REF!,3,FALSE),"")</f>
        <v/>
      </c>
      <c r="D36" s="35" t="str">
        <f>IFERROR(VLOOKUP(B36,#REF!,4,FALSE),"")</f>
        <v/>
      </c>
      <c r="E36" s="9"/>
      <c r="F36" s="9"/>
      <c r="G36" s="28" t="str">
        <f>IFERROR(VLOOKUP(B36,#REF!,6,FALSE),"")</f>
        <v/>
      </c>
      <c r="H36" s="88" t="str">
        <f t="shared" si="0"/>
        <v/>
      </c>
    </row>
    <row r="37" spans="1:8" ht="24" hidden="1" customHeight="1" x14ac:dyDescent="0.25">
      <c r="A37" s="173">
        <v>33</v>
      </c>
      <c r="B37" s="182"/>
      <c r="C37" s="35" t="str">
        <f>IFERROR(VLOOKUP(B37,#REF!,3,FALSE),"")</f>
        <v/>
      </c>
      <c r="D37" s="35" t="str">
        <f>IFERROR(VLOOKUP(B37,#REF!,4,FALSE),"")</f>
        <v/>
      </c>
      <c r="E37" s="9"/>
      <c r="F37" s="9"/>
      <c r="G37" s="28" t="str">
        <f>IFERROR(VLOOKUP(B37,#REF!,6,FALSE),"")</f>
        <v/>
      </c>
      <c r="H37" s="88" t="str">
        <f t="shared" si="0"/>
        <v/>
      </c>
    </row>
    <row r="38" spans="1:8" ht="24" hidden="1" customHeight="1" x14ac:dyDescent="0.25">
      <c r="A38" s="174">
        <v>34</v>
      </c>
      <c r="B38" s="182"/>
      <c r="C38" s="35" t="str">
        <f>IFERROR(VLOOKUP(B38,#REF!,3,FALSE),"")</f>
        <v/>
      </c>
      <c r="D38" s="35" t="str">
        <f>IFERROR(VLOOKUP(B38,#REF!,4,FALSE),"")</f>
        <v/>
      </c>
      <c r="E38" s="9"/>
      <c r="F38" s="9"/>
      <c r="G38" s="28" t="str">
        <f>IFERROR(VLOOKUP(B38,#REF!,6,FALSE),"")</f>
        <v/>
      </c>
      <c r="H38" s="88" t="str">
        <f t="shared" si="0"/>
        <v/>
      </c>
    </row>
    <row r="39" spans="1:8" ht="24" hidden="1" customHeight="1" x14ac:dyDescent="0.25">
      <c r="A39" s="173">
        <v>35</v>
      </c>
      <c r="B39" s="182"/>
      <c r="C39" s="35" t="str">
        <f>IFERROR(VLOOKUP(B39,#REF!,3,FALSE),"")</f>
        <v/>
      </c>
      <c r="D39" s="35" t="str">
        <f>IFERROR(VLOOKUP(B39,#REF!,4,FALSE),"")</f>
        <v/>
      </c>
      <c r="E39" s="9"/>
      <c r="F39" s="9"/>
      <c r="G39" s="28" t="str">
        <f>IFERROR(VLOOKUP(B39,#REF!,6,FALSE),"")</f>
        <v/>
      </c>
      <c r="H39" s="88" t="str">
        <f t="shared" si="0"/>
        <v/>
      </c>
    </row>
    <row r="40" spans="1:8" ht="24" hidden="1" customHeight="1" x14ac:dyDescent="0.25">
      <c r="A40" s="174">
        <v>36</v>
      </c>
      <c r="B40" s="182"/>
      <c r="C40" s="35" t="str">
        <f>IFERROR(VLOOKUP(B40,#REF!,3,FALSE),"")</f>
        <v/>
      </c>
      <c r="D40" s="35" t="str">
        <f>IFERROR(VLOOKUP(B40,#REF!,4,FALSE),"")</f>
        <v/>
      </c>
      <c r="E40" s="9"/>
      <c r="F40" s="9"/>
      <c r="G40" s="28" t="str">
        <f>IFERROR(VLOOKUP(B40,#REF!,6,FALSE),"")</f>
        <v/>
      </c>
      <c r="H40" s="88" t="str">
        <f t="shared" si="0"/>
        <v/>
      </c>
    </row>
    <row r="41" spans="1:8" ht="24" hidden="1" customHeight="1" x14ac:dyDescent="0.25">
      <c r="A41" s="173">
        <v>37</v>
      </c>
      <c r="B41" s="182"/>
      <c r="C41" s="35" t="str">
        <f>IFERROR(VLOOKUP(B41,#REF!,3,FALSE),"")</f>
        <v/>
      </c>
      <c r="D41" s="35" t="str">
        <f>IFERROR(VLOOKUP(B41,#REF!,4,FALSE),"")</f>
        <v/>
      </c>
      <c r="E41" s="9"/>
      <c r="F41" s="9"/>
      <c r="G41" s="28" t="str">
        <f>IFERROR(VLOOKUP(B41,#REF!,6,FALSE),"")</f>
        <v/>
      </c>
      <c r="H41" s="88" t="str">
        <f t="shared" si="0"/>
        <v/>
      </c>
    </row>
    <row r="42" spans="1:8" ht="24" hidden="1" customHeight="1" x14ac:dyDescent="0.25">
      <c r="A42" s="174">
        <v>38</v>
      </c>
      <c r="B42" s="182"/>
      <c r="C42" s="35" t="str">
        <f>IFERROR(VLOOKUP(B42,#REF!,3,FALSE),"")</f>
        <v/>
      </c>
      <c r="D42" s="35" t="str">
        <f>IFERROR(VLOOKUP(B42,#REF!,4,FALSE),"")</f>
        <v/>
      </c>
      <c r="E42" s="9"/>
      <c r="F42" s="9"/>
      <c r="G42" s="28" t="str">
        <f>IFERROR(VLOOKUP(B42,#REF!,6,FALSE),"")</f>
        <v/>
      </c>
      <c r="H42" s="88" t="str">
        <f t="shared" si="0"/>
        <v/>
      </c>
    </row>
    <row r="43" spans="1:8" ht="24" hidden="1" customHeight="1" x14ac:dyDescent="0.25">
      <c r="A43" s="173">
        <v>39</v>
      </c>
      <c r="B43" s="182"/>
      <c r="C43" s="35" t="str">
        <f>IFERROR(VLOOKUP(B43,#REF!,3,FALSE),"")</f>
        <v/>
      </c>
      <c r="D43" s="35" t="str">
        <f>IFERROR(VLOOKUP(B43,#REF!,4,FALSE),"")</f>
        <v/>
      </c>
      <c r="E43" s="9"/>
      <c r="F43" s="9"/>
      <c r="G43" s="28" t="str">
        <f>IFERROR(VLOOKUP(B43,#REF!,6,FALSE),"")</f>
        <v/>
      </c>
      <c r="H43" s="88" t="str">
        <f t="shared" si="0"/>
        <v/>
      </c>
    </row>
    <row r="44" spans="1:8" ht="24" hidden="1" customHeight="1" thickBot="1" x14ac:dyDescent="0.3">
      <c r="A44" s="177">
        <v>40</v>
      </c>
      <c r="B44" s="185"/>
      <c r="C44" s="90" t="str">
        <f>IFERROR(VLOOKUP(B44,#REF!,3,FALSE),"")</f>
        <v/>
      </c>
      <c r="D44" s="90" t="str">
        <f>IFERROR(VLOOKUP(B44,#REF!,4,FALSE),"")</f>
        <v/>
      </c>
      <c r="E44" s="17"/>
      <c r="F44" s="17"/>
      <c r="G44" s="31" t="str">
        <f>IFERROR(VLOOKUP(B44,#REF!,6,FALSE),"")</f>
        <v/>
      </c>
      <c r="H44" s="88" t="str">
        <f t="shared" si="0"/>
        <v/>
      </c>
    </row>
    <row r="45" spans="1:8" ht="24" hidden="1" customHeight="1" x14ac:dyDescent="0.25">
      <c r="A45" s="176">
        <v>41</v>
      </c>
      <c r="B45" s="184"/>
      <c r="C45" s="38" t="str">
        <f>IFERROR(VLOOKUP(B45,#REF!,3,FALSE),"")</f>
        <v/>
      </c>
      <c r="D45" s="38" t="str">
        <f>IFERROR(VLOOKUP(B45,#REF!,4,FALSE),"")</f>
        <v/>
      </c>
      <c r="E45" s="16"/>
      <c r="F45" s="16"/>
      <c r="G45" s="30" t="str">
        <f>IFERROR(VLOOKUP(B45,#REF!,6,FALSE),"")</f>
        <v/>
      </c>
      <c r="H45" s="88" t="str">
        <f t="shared" si="0"/>
        <v/>
      </c>
    </row>
    <row r="46" spans="1:8" ht="24" hidden="1" customHeight="1" x14ac:dyDescent="0.25">
      <c r="A46" s="174">
        <v>42</v>
      </c>
      <c r="B46" s="182"/>
      <c r="C46" s="35" t="str">
        <f>IFERROR(VLOOKUP(B46,#REF!,3,FALSE),"")</f>
        <v/>
      </c>
      <c r="D46" s="35" t="str">
        <f>IFERROR(VLOOKUP(B46,#REF!,4,FALSE),"")</f>
        <v/>
      </c>
      <c r="E46" s="9"/>
      <c r="F46" s="9"/>
      <c r="G46" s="28" t="str">
        <f>IFERROR(VLOOKUP(B46,#REF!,6,FALSE),"")</f>
        <v/>
      </c>
      <c r="H46" s="88" t="str">
        <f t="shared" si="0"/>
        <v/>
      </c>
    </row>
    <row r="47" spans="1:8" ht="24" hidden="1" customHeight="1" x14ac:dyDescent="0.25">
      <c r="A47" s="173">
        <v>43</v>
      </c>
      <c r="B47" s="182"/>
      <c r="C47" s="35" t="str">
        <f>IFERROR(VLOOKUP(B47,#REF!,3,FALSE),"")</f>
        <v/>
      </c>
      <c r="D47" s="35" t="str">
        <f>IFERROR(VLOOKUP(B47,#REF!,4,FALSE),"")</f>
        <v/>
      </c>
      <c r="E47" s="9"/>
      <c r="F47" s="9"/>
      <c r="G47" s="28" t="str">
        <f>IFERROR(VLOOKUP(B47,#REF!,6,FALSE),"")</f>
        <v/>
      </c>
      <c r="H47" s="88" t="str">
        <f t="shared" si="0"/>
        <v/>
      </c>
    </row>
    <row r="48" spans="1:8" ht="24" hidden="1" customHeight="1" x14ac:dyDescent="0.25">
      <c r="A48" s="174">
        <v>44</v>
      </c>
      <c r="B48" s="182"/>
      <c r="C48" s="35" t="str">
        <f>IFERROR(VLOOKUP(B48,#REF!,3,FALSE),"")</f>
        <v/>
      </c>
      <c r="D48" s="35" t="str">
        <f>IFERROR(VLOOKUP(B48,#REF!,4,FALSE),"")</f>
        <v/>
      </c>
      <c r="E48" s="9"/>
      <c r="F48" s="9"/>
      <c r="G48" s="28" t="str">
        <f>IFERROR(VLOOKUP(B48,#REF!,6,FALSE),"")</f>
        <v/>
      </c>
      <c r="H48" s="88" t="str">
        <f t="shared" si="0"/>
        <v/>
      </c>
    </row>
    <row r="49" spans="1:8" ht="24" hidden="1" customHeight="1" x14ac:dyDescent="0.25">
      <c r="A49" s="173">
        <v>45</v>
      </c>
      <c r="B49" s="182"/>
      <c r="C49" s="35" t="str">
        <f>IFERROR(VLOOKUP(B49,#REF!,3,FALSE),"")</f>
        <v/>
      </c>
      <c r="D49" s="35" t="str">
        <f>IFERROR(VLOOKUP(B49,#REF!,4,FALSE),"")</f>
        <v/>
      </c>
      <c r="E49" s="9"/>
      <c r="F49" s="9"/>
      <c r="G49" s="28" t="str">
        <f>IFERROR(VLOOKUP(B49,#REF!,6,FALSE),"")</f>
        <v/>
      </c>
      <c r="H49" s="88" t="str">
        <f t="shared" si="0"/>
        <v/>
      </c>
    </row>
    <row r="50" spans="1:8" ht="24" hidden="1" customHeight="1" x14ac:dyDescent="0.25">
      <c r="A50" s="174">
        <v>46</v>
      </c>
      <c r="B50" s="182"/>
      <c r="C50" s="35" t="str">
        <f>IFERROR(VLOOKUP(B50,#REF!,3,FALSE),"")</f>
        <v/>
      </c>
      <c r="D50" s="35" t="str">
        <f>IFERROR(VLOOKUP(B50,#REF!,4,FALSE),"")</f>
        <v/>
      </c>
      <c r="E50" s="9"/>
      <c r="F50" s="9"/>
      <c r="G50" s="28" t="str">
        <f>IFERROR(VLOOKUP(B50,#REF!,6,FALSE),"")</f>
        <v/>
      </c>
      <c r="H50" s="88" t="str">
        <f t="shared" si="0"/>
        <v/>
      </c>
    </row>
    <row r="51" spans="1:8" ht="24" hidden="1" customHeight="1" x14ac:dyDescent="0.25">
      <c r="A51" s="173">
        <v>47</v>
      </c>
      <c r="B51" s="182"/>
      <c r="C51" s="35" t="str">
        <f>IFERROR(VLOOKUP(B51,#REF!,3,FALSE),"")</f>
        <v/>
      </c>
      <c r="D51" s="35" t="str">
        <f>IFERROR(VLOOKUP(B51,#REF!,4,FALSE),"")</f>
        <v/>
      </c>
      <c r="E51" s="9"/>
      <c r="F51" s="9"/>
      <c r="G51" s="28" t="str">
        <f>IFERROR(VLOOKUP(B51,#REF!,6,FALSE),"")</f>
        <v/>
      </c>
      <c r="H51" s="88" t="str">
        <f t="shared" si="0"/>
        <v/>
      </c>
    </row>
    <row r="52" spans="1:8" ht="24" hidden="1" customHeight="1" x14ac:dyDescent="0.25">
      <c r="A52" s="174">
        <v>48</v>
      </c>
      <c r="B52" s="182"/>
      <c r="C52" s="35" t="str">
        <f>IFERROR(VLOOKUP(B52,#REF!,3,FALSE),"")</f>
        <v/>
      </c>
      <c r="D52" s="35" t="str">
        <f>IFERROR(VLOOKUP(B52,#REF!,4,FALSE),"")</f>
        <v/>
      </c>
      <c r="E52" s="9"/>
      <c r="F52" s="9"/>
      <c r="G52" s="28" t="str">
        <f>IFERROR(VLOOKUP(B52,#REF!,6,FALSE),"")</f>
        <v/>
      </c>
      <c r="H52" s="88" t="str">
        <f t="shared" si="0"/>
        <v/>
      </c>
    </row>
    <row r="53" spans="1:8" ht="24" hidden="1" customHeight="1" x14ac:dyDescent="0.25">
      <c r="A53" s="173">
        <v>49</v>
      </c>
      <c r="B53" s="182"/>
      <c r="C53" s="35" t="str">
        <f>IFERROR(VLOOKUP(B53,#REF!,3,FALSE),"")</f>
        <v/>
      </c>
      <c r="D53" s="35" t="str">
        <f>IFERROR(VLOOKUP(B53,#REF!,4,FALSE),"")</f>
        <v/>
      </c>
      <c r="E53" s="9"/>
      <c r="F53" s="9"/>
      <c r="G53" s="28" t="str">
        <f>IFERROR(VLOOKUP(B53,#REF!,6,FALSE),"")</f>
        <v/>
      </c>
      <c r="H53" s="88" t="str">
        <f t="shared" si="0"/>
        <v/>
      </c>
    </row>
    <row r="54" spans="1:8" ht="24" hidden="1" customHeight="1" thickBot="1" x14ac:dyDescent="0.3">
      <c r="A54" s="177">
        <v>50</v>
      </c>
      <c r="B54" s="187"/>
      <c r="C54" s="90" t="str">
        <f>IFERROR(VLOOKUP(B54,#REF!,3,FALSE),"")</f>
        <v/>
      </c>
      <c r="D54" s="90" t="str">
        <f>IFERROR(VLOOKUP(B54,#REF!,4,FALSE),"")</f>
        <v/>
      </c>
      <c r="E54" s="10"/>
      <c r="F54" s="10"/>
      <c r="G54" s="31" t="str">
        <f>IFERROR(VLOOKUP(B54,#REF!,6,FALSE),"")</f>
        <v/>
      </c>
      <c r="H54" s="88" t="str">
        <f t="shared" si="0"/>
        <v/>
      </c>
    </row>
    <row r="55" spans="1:8" x14ac:dyDescent="0.25">
      <c r="C55" s="3"/>
      <c r="D55" s="3"/>
      <c r="E55" s="3"/>
      <c r="F55" s="3"/>
      <c r="G55" s="7"/>
    </row>
    <row r="56" spans="1:8" x14ac:dyDescent="0.25">
      <c r="C56" s="3"/>
      <c r="D56" s="3"/>
      <c r="E56" s="3"/>
      <c r="F56" s="3"/>
      <c r="G56" s="7"/>
    </row>
    <row r="57" spans="1:8" x14ac:dyDescent="0.25">
      <c r="C57" s="3"/>
      <c r="D57" s="3"/>
      <c r="E57" s="3"/>
      <c r="F57" s="3"/>
      <c r="G57" s="7"/>
    </row>
    <row r="58" spans="1:8" x14ac:dyDescent="0.25">
      <c r="C58" s="3"/>
      <c r="D58" s="3"/>
      <c r="E58" s="3"/>
      <c r="F58" s="3"/>
      <c r="G58" s="7"/>
    </row>
    <row r="59" spans="1:8" x14ac:dyDescent="0.25">
      <c r="C59" s="3"/>
      <c r="D59" s="3"/>
      <c r="E59" s="3"/>
      <c r="F59" s="3"/>
      <c r="G59" s="7"/>
    </row>
    <row r="60" spans="1:8" x14ac:dyDescent="0.25">
      <c r="C60" s="3"/>
      <c r="D60" s="3"/>
      <c r="E60" s="3"/>
      <c r="F60" s="3"/>
      <c r="G60" s="7"/>
    </row>
    <row r="61" spans="1:8" x14ac:dyDescent="0.25">
      <c r="C61" s="3"/>
      <c r="D61" s="3"/>
      <c r="E61" s="3"/>
      <c r="F61" s="3"/>
      <c r="G61" s="7"/>
    </row>
  </sheetData>
  <sheetProtection algorithmName="SHA-512" hashValue="QUek5jw3RdQeNKJroU/gOE22bOxUD0ox/S3X3V0Pao3kfz2bA+DLyvhIoSkTOXLg9ltyeG8b6lKNlm74ybyB1A==" saltValue="m7pl9sLnEwm+RfcC7K0M5w==" spinCount="100000" sheet="1" selectLockedCells="1"/>
  <mergeCells count="1">
    <mergeCell ref="A1:B1"/>
  </mergeCells>
  <phoneticPr fontId="11"/>
  <dataValidations count="2">
    <dataValidation type="list" allowBlank="1" showInputMessage="1" showErrorMessage="1" sqref="E4:E54" xr:uid="{00000000-0002-0000-0000-000000000000}">
      <formula1>"男,女"</formula1>
    </dataValidation>
    <dataValidation type="list" allowBlank="1" showInputMessage="1" showErrorMessage="1" sqref="G5:G54" xr:uid="{100ABEE3-1194-4CEE-B32E-2E1760AA0796}">
      <formula1>"A,B,B(D)"</formula1>
    </dataValidation>
  </dataValidations>
  <pageMargins left="0.62992125984251968" right="0.23622047244094491" top="0.15748031496062992" bottom="0.15748031496062992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fitToPage="1"/>
  </sheetPr>
  <dimension ref="A1:S62"/>
  <sheetViews>
    <sheetView zoomScaleNormal="100" zoomScaleSheetLayoutView="100" workbookViewId="0">
      <pane ySplit="4" topLeftCell="A5" activePane="bottomLeft" state="frozen"/>
      <selection activeCell="N92" sqref="N92"/>
      <selection pane="bottomLeft" activeCell="B6" sqref="B6"/>
    </sheetView>
  </sheetViews>
  <sheetFormatPr defaultColWidth="9" defaultRowHeight="14.25" x14ac:dyDescent="0.25"/>
  <cols>
    <col min="1" max="1" width="14.125" style="94" customWidth="1"/>
    <col min="2" max="2" width="10" style="6" hidden="1" customWidth="1"/>
    <col min="3" max="3" width="25.375" style="6" customWidth="1"/>
    <col min="4" max="5" width="7.5" style="6" customWidth="1"/>
    <col min="6" max="6" width="10" style="6" customWidth="1"/>
    <col min="7" max="8" width="12.5" style="6" customWidth="1"/>
    <col min="9" max="9" width="18.625" style="6" bestFit="1" customWidth="1"/>
    <col min="10" max="10" width="10" style="6" hidden="1" customWidth="1"/>
    <col min="11" max="14" width="10" style="6" customWidth="1"/>
    <col min="15" max="15" width="31.125" style="6" bestFit="1" customWidth="1"/>
    <col min="16" max="16" width="28.875" style="6" hidden="1" customWidth="1"/>
    <col min="17" max="17" width="11.125" style="6" hidden="1" customWidth="1"/>
    <col min="18" max="18" width="31.125" style="6" hidden="1" customWidth="1"/>
    <col min="19" max="16384" width="9" style="6"/>
  </cols>
  <sheetData>
    <row r="1" spans="1:19" ht="22.5" customHeight="1" thickBot="1" x14ac:dyDescent="0.3">
      <c r="A1" s="562" t="s">
        <v>84</v>
      </c>
      <c r="B1" s="563"/>
    </row>
    <row r="2" spans="1:19" ht="9" customHeight="1" thickBot="1" x14ac:dyDescent="0.3"/>
    <row r="3" spans="1:19" s="95" customFormat="1" ht="13.5" customHeight="1" thickBot="1" x14ac:dyDescent="0.25">
      <c r="A3" s="564" t="s">
        <v>75</v>
      </c>
      <c r="B3" s="566" t="s">
        <v>7</v>
      </c>
      <c r="C3" s="569" t="s">
        <v>27</v>
      </c>
      <c r="D3" s="567" t="s">
        <v>2</v>
      </c>
      <c r="E3" s="567" t="s">
        <v>5</v>
      </c>
      <c r="F3" s="567" t="s">
        <v>1</v>
      </c>
      <c r="G3" s="567" t="s">
        <v>3</v>
      </c>
      <c r="H3" s="567" t="s">
        <v>0</v>
      </c>
      <c r="I3" s="567" t="s">
        <v>4</v>
      </c>
      <c r="J3" s="566" t="s">
        <v>19</v>
      </c>
      <c r="K3" s="576" t="s">
        <v>17</v>
      </c>
      <c r="L3" s="577"/>
      <c r="M3" s="577"/>
      <c r="N3" s="578"/>
      <c r="O3" s="571" t="s">
        <v>28</v>
      </c>
      <c r="P3" s="579" t="s">
        <v>60</v>
      </c>
      <c r="Q3" s="573" t="s">
        <v>35</v>
      </c>
      <c r="R3" s="574"/>
    </row>
    <row r="4" spans="1:19" s="95" customFormat="1" ht="13.5" customHeight="1" thickBot="1" x14ac:dyDescent="0.25">
      <c r="A4" s="565"/>
      <c r="B4" s="566"/>
      <c r="C4" s="570"/>
      <c r="D4" s="568"/>
      <c r="E4" s="568"/>
      <c r="F4" s="568"/>
      <c r="G4" s="568"/>
      <c r="H4" s="568"/>
      <c r="I4" s="568"/>
      <c r="J4" s="575"/>
      <c r="K4" s="189" t="s">
        <v>63</v>
      </c>
      <c r="L4" s="188" t="s">
        <v>67</v>
      </c>
      <c r="M4" s="188" t="s">
        <v>68</v>
      </c>
      <c r="N4" s="190" t="s">
        <v>69</v>
      </c>
      <c r="O4" s="572"/>
      <c r="P4" s="580"/>
      <c r="Q4" s="96" t="s">
        <v>34</v>
      </c>
      <c r="R4" s="97" t="s">
        <v>52</v>
      </c>
    </row>
    <row r="5" spans="1:19" ht="24" customHeight="1" thickBot="1" x14ac:dyDescent="0.3">
      <c r="A5" s="135">
        <v>0</v>
      </c>
      <c r="B5" s="85">
        <v>67890</v>
      </c>
      <c r="C5" s="70" t="s">
        <v>65</v>
      </c>
      <c r="D5" s="71" t="s">
        <v>43</v>
      </c>
      <c r="E5" s="71">
        <v>10</v>
      </c>
      <c r="F5" s="71" t="s">
        <v>46</v>
      </c>
      <c r="G5" s="71" t="s">
        <v>47</v>
      </c>
      <c r="H5" s="71" t="s">
        <v>48</v>
      </c>
      <c r="I5" s="72" t="s">
        <v>64</v>
      </c>
      <c r="J5" s="73" t="s">
        <v>44</v>
      </c>
      <c r="K5" s="74">
        <v>43922</v>
      </c>
      <c r="L5" s="81">
        <v>43952</v>
      </c>
      <c r="M5" s="81">
        <v>44317</v>
      </c>
      <c r="N5" s="75">
        <v>44501</v>
      </c>
      <c r="O5" s="76" t="s">
        <v>66</v>
      </c>
      <c r="P5" s="76" t="s">
        <v>61</v>
      </c>
      <c r="Q5" s="82" t="s">
        <v>49</v>
      </c>
      <c r="R5" s="79" t="s">
        <v>50</v>
      </c>
      <c r="S5" s="39" t="s">
        <v>45</v>
      </c>
    </row>
    <row r="6" spans="1:19" ht="24" customHeight="1" x14ac:dyDescent="0.25">
      <c r="A6" s="168">
        <v>1</v>
      </c>
      <c r="B6" s="98"/>
      <c r="C6" s="99"/>
      <c r="D6" s="22"/>
      <c r="E6" s="22"/>
      <c r="F6" s="22"/>
      <c r="G6" s="22"/>
      <c r="H6" s="22"/>
      <c r="I6" s="100"/>
      <c r="J6" s="18" t="str">
        <f>IFERROR(IF(VLOOKUP(B6,#REF!,5,FALSE)=0,"",VLOOKUP(B6,#REF!,5,FALSE)),"")</f>
        <v/>
      </c>
      <c r="K6" s="101"/>
      <c r="L6" s="102"/>
      <c r="M6" s="102"/>
      <c r="N6" s="103"/>
      <c r="O6" s="69" t="str">
        <f>IFERROR(VLOOKUP(B6,#REF!,3,FALSE),"")</f>
        <v/>
      </c>
      <c r="P6" s="56" t="str">
        <f t="shared" ref="P6" si="0">IF(C6=0,"","選択してください")</f>
        <v/>
      </c>
      <c r="Q6" s="62"/>
      <c r="R6" s="28"/>
      <c r="S6" s="88" t="str">
        <f>IF($B6=0,"",$B6)</f>
        <v/>
      </c>
    </row>
    <row r="7" spans="1:19" ht="24" customHeight="1" x14ac:dyDescent="0.25">
      <c r="A7" s="169">
        <v>2</v>
      </c>
      <c r="B7" s="104"/>
      <c r="C7" s="99"/>
      <c r="D7" s="18"/>
      <c r="E7" s="18"/>
      <c r="F7" s="18"/>
      <c r="G7" s="18"/>
      <c r="H7" s="18"/>
      <c r="I7" s="105"/>
      <c r="J7" s="18" t="str">
        <f>IFERROR(IF(VLOOKUP(B7,#REF!,5,FALSE)=0,"",VLOOKUP(B7,#REF!,5,FALSE)),"")</f>
        <v/>
      </c>
      <c r="K7" s="101"/>
      <c r="L7" s="102"/>
      <c r="M7" s="102"/>
      <c r="N7" s="103"/>
      <c r="O7" s="69" t="str">
        <f>IFERROR(VLOOKUP(B7,#REF!,3,FALSE),"")</f>
        <v/>
      </c>
      <c r="P7" s="56" t="str">
        <f t="shared" ref="P7:P9" si="1">IF(C7=0,"","選択してください")</f>
        <v/>
      </c>
      <c r="Q7" s="63"/>
      <c r="R7" s="58"/>
      <c r="S7" s="88" t="str">
        <f t="shared" ref="S7:S55" si="2">IF($B7=0,"",$B7)</f>
        <v/>
      </c>
    </row>
    <row r="8" spans="1:19" ht="24" customHeight="1" x14ac:dyDescent="0.25">
      <c r="A8" s="169">
        <v>3</v>
      </c>
      <c r="B8" s="104"/>
      <c r="C8" s="99"/>
      <c r="D8" s="18"/>
      <c r="E8" s="18"/>
      <c r="F8" s="18"/>
      <c r="G8" s="18"/>
      <c r="H8" s="18"/>
      <c r="I8" s="105"/>
      <c r="J8" s="18" t="str">
        <f>IFERROR(IF(VLOOKUP(B8,#REF!,5,FALSE)=0,"",VLOOKUP(B8,#REF!,5,FALSE)),"")</f>
        <v/>
      </c>
      <c r="K8" s="101"/>
      <c r="L8" s="102"/>
      <c r="M8" s="102"/>
      <c r="N8" s="103"/>
      <c r="O8" s="69" t="str">
        <f>IFERROR(VLOOKUP(B8,#REF!,3,FALSE),"")</f>
        <v/>
      </c>
      <c r="P8" s="56" t="str">
        <f t="shared" si="1"/>
        <v/>
      </c>
      <c r="Q8" s="63"/>
      <c r="R8" s="58"/>
      <c r="S8" s="88" t="str">
        <f t="shared" si="2"/>
        <v/>
      </c>
    </row>
    <row r="9" spans="1:19" ht="24" customHeight="1" x14ac:dyDescent="0.25">
      <c r="A9" s="169">
        <v>4</v>
      </c>
      <c r="B9" s="104"/>
      <c r="C9" s="99"/>
      <c r="D9" s="18"/>
      <c r="E9" s="18"/>
      <c r="F9" s="18"/>
      <c r="G9" s="18"/>
      <c r="H9" s="18"/>
      <c r="I9" s="105"/>
      <c r="J9" s="18" t="str">
        <f>IFERROR(IF(VLOOKUP(B9,#REF!,5,FALSE)=0,"",VLOOKUP(B9,#REF!,5,FALSE)),"")</f>
        <v/>
      </c>
      <c r="K9" s="101"/>
      <c r="L9" s="102"/>
      <c r="M9" s="102"/>
      <c r="N9" s="103"/>
      <c r="O9" s="69" t="str">
        <f>IFERROR(VLOOKUP(B9,#REF!,3,FALSE),"")</f>
        <v/>
      </c>
      <c r="P9" s="56" t="str">
        <f t="shared" si="1"/>
        <v/>
      </c>
      <c r="Q9" s="63"/>
      <c r="R9" s="58"/>
      <c r="S9" s="88" t="str">
        <f t="shared" si="2"/>
        <v/>
      </c>
    </row>
    <row r="10" spans="1:19" ht="24" customHeight="1" x14ac:dyDescent="0.25">
      <c r="A10" s="169">
        <v>5</v>
      </c>
      <c r="B10" s="104"/>
      <c r="C10" s="99"/>
      <c r="D10" s="18"/>
      <c r="E10" s="18"/>
      <c r="F10" s="18"/>
      <c r="G10" s="18"/>
      <c r="H10" s="18"/>
      <c r="I10" s="105" t="s">
        <v>13</v>
      </c>
      <c r="J10" s="18" t="str">
        <f>IFERROR(IF(VLOOKUP(B10,#REF!,5,FALSE)=0,"",VLOOKUP(B10,#REF!,5,FALSE)),"")</f>
        <v/>
      </c>
      <c r="K10" s="101"/>
      <c r="L10" s="102"/>
      <c r="M10" s="102"/>
      <c r="N10" s="103"/>
      <c r="O10" s="69" t="str">
        <f>IFERROR(VLOOKUP(B10,#REF!,3,FALSE),"")</f>
        <v/>
      </c>
      <c r="P10" s="56" t="str">
        <f t="shared" ref="P10:P55" si="3">IF(C10=0,"","選択してください")</f>
        <v/>
      </c>
      <c r="Q10" s="63"/>
      <c r="R10" s="58"/>
      <c r="S10" s="88" t="str">
        <f t="shared" si="2"/>
        <v/>
      </c>
    </row>
    <row r="11" spans="1:19" ht="24" customHeight="1" x14ac:dyDescent="0.25">
      <c r="A11" s="169">
        <v>6</v>
      </c>
      <c r="B11" s="104"/>
      <c r="C11" s="99"/>
      <c r="D11" s="18"/>
      <c r="E11" s="18"/>
      <c r="F11" s="18"/>
      <c r="G11" s="18"/>
      <c r="H11" s="18"/>
      <c r="I11" s="105" t="s">
        <v>13</v>
      </c>
      <c r="J11" s="18" t="str">
        <f>IFERROR(IF(VLOOKUP(B11,#REF!,5,FALSE)=0,"",VLOOKUP(B11,#REF!,5,FALSE)),"")</f>
        <v/>
      </c>
      <c r="K11" s="101"/>
      <c r="L11" s="102"/>
      <c r="M11" s="102"/>
      <c r="N11" s="103"/>
      <c r="O11" s="69" t="str">
        <f>IFERROR(VLOOKUP(B11,#REF!,3,FALSE),"")</f>
        <v/>
      </c>
      <c r="P11" s="56" t="str">
        <f t="shared" si="3"/>
        <v/>
      </c>
      <c r="Q11" s="63"/>
      <c r="R11" s="58"/>
      <c r="S11" s="88" t="str">
        <f t="shared" si="2"/>
        <v/>
      </c>
    </row>
    <row r="12" spans="1:19" ht="24" customHeight="1" x14ac:dyDescent="0.25">
      <c r="A12" s="169">
        <v>7</v>
      </c>
      <c r="B12" s="104"/>
      <c r="C12" s="99"/>
      <c r="D12" s="18"/>
      <c r="E12" s="18"/>
      <c r="F12" s="18"/>
      <c r="G12" s="18"/>
      <c r="H12" s="18"/>
      <c r="I12" s="105" t="s">
        <v>13</v>
      </c>
      <c r="J12" s="18" t="str">
        <f>IFERROR(IF(VLOOKUP(B12,#REF!,5,FALSE)=0,"",VLOOKUP(B12,#REF!,5,FALSE)),"")</f>
        <v/>
      </c>
      <c r="K12" s="101"/>
      <c r="L12" s="102"/>
      <c r="M12" s="102"/>
      <c r="N12" s="103"/>
      <c r="O12" s="69" t="str">
        <f>IFERROR(VLOOKUP(B12,#REF!,3,FALSE),"")</f>
        <v/>
      </c>
      <c r="P12" s="56" t="str">
        <f t="shared" si="3"/>
        <v/>
      </c>
      <c r="Q12" s="63"/>
      <c r="R12" s="58"/>
      <c r="S12" s="88" t="str">
        <f t="shared" si="2"/>
        <v/>
      </c>
    </row>
    <row r="13" spans="1:19" ht="24" customHeight="1" x14ac:dyDescent="0.25">
      <c r="A13" s="169">
        <v>8</v>
      </c>
      <c r="B13" s="104"/>
      <c r="C13" s="99"/>
      <c r="D13" s="18"/>
      <c r="E13" s="18"/>
      <c r="F13" s="18"/>
      <c r="G13" s="18"/>
      <c r="H13" s="18"/>
      <c r="I13" s="105" t="s">
        <v>13</v>
      </c>
      <c r="J13" s="18" t="str">
        <f>IFERROR(IF(VLOOKUP(B13,#REF!,5,FALSE)=0,"",VLOOKUP(B13,#REF!,5,FALSE)),"")</f>
        <v/>
      </c>
      <c r="K13" s="101"/>
      <c r="L13" s="102"/>
      <c r="M13" s="102"/>
      <c r="N13" s="103"/>
      <c r="O13" s="69" t="str">
        <f>IFERROR(VLOOKUP(B13,#REF!,3,FALSE),"")</f>
        <v/>
      </c>
      <c r="P13" s="56" t="str">
        <f t="shared" si="3"/>
        <v/>
      </c>
      <c r="Q13" s="63"/>
      <c r="R13" s="58"/>
      <c r="S13" s="88" t="str">
        <f t="shared" si="2"/>
        <v/>
      </c>
    </row>
    <row r="14" spans="1:19" ht="24" customHeight="1" x14ac:dyDescent="0.25">
      <c r="A14" s="169">
        <v>9</v>
      </c>
      <c r="B14" s="104"/>
      <c r="C14" s="99"/>
      <c r="D14" s="18"/>
      <c r="E14" s="18"/>
      <c r="F14" s="18"/>
      <c r="G14" s="18"/>
      <c r="H14" s="18"/>
      <c r="I14" s="105" t="s">
        <v>13</v>
      </c>
      <c r="J14" s="18" t="str">
        <f>IFERROR(IF(VLOOKUP(B14,#REF!,5,FALSE)=0,"",VLOOKUP(B14,#REF!,5,FALSE)),"")</f>
        <v/>
      </c>
      <c r="K14" s="101"/>
      <c r="L14" s="102"/>
      <c r="M14" s="102"/>
      <c r="N14" s="103"/>
      <c r="O14" s="69" t="str">
        <f>IFERROR(VLOOKUP(B14,#REF!,3,FALSE),"")</f>
        <v/>
      </c>
      <c r="P14" s="56" t="str">
        <f t="shared" si="3"/>
        <v/>
      </c>
      <c r="Q14" s="63"/>
      <c r="R14" s="58"/>
      <c r="S14" s="88" t="str">
        <f t="shared" si="2"/>
        <v/>
      </c>
    </row>
    <row r="15" spans="1:19" ht="24" customHeight="1" thickBot="1" x14ac:dyDescent="0.3">
      <c r="A15" s="170">
        <v>10</v>
      </c>
      <c r="B15" s="106"/>
      <c r="C15" s="107"/>
      <c r="D15" s="19"/>
      <c r="E15" s="19"/>
      <c r="F15" s="19"/>
      <c r="G15" s="19"/>
      <c r="H15" s="19"/>
      <c r="I15" s="108" t="s">
        <v>13</v>
      </c>
      <c r="J15" s="19" t="str">
        <f>IFERROR(IF(VLOOKUP(B15,#REF!,5,FALSE)=0,"",VLOOKUP(B15,#REF!,5,FALSE)),"")</f>
        <v/>
      </c>
      <c r="K15" s="109"/>
      <c r="L15" s="110"/>
      <c r="M15" s="110"/>
      <c r="N15" s="111"/>
      <c r="O15" s="112" t="str">
        <f>IFERROR(VLOOKUP(B15,#REF!,3,FALSE),"")</f>
        <v/>
      </c>
      <c r="P15" s="91" t="str">
        <f t="shared" si="3"/>
        <v/>
      </c>
      <c r="Q15" s="64"/>
      <c r="R15" s="65"/>
      <c r="S15" s="88" t="str">
        <f t="shared" si="2"/>
        <v/>
      </c>
    </row>
    <row r="16" spans="1:19" ht="24" customHeight="1" x14ac:dyDescent="0.25">
      <c r="A16" s="171">
        <v>11</v>
      </c>
      <c r="B16" s="67"/>
      <c r="C16" s="114"/>
      <c r="D16" s="20"/>
      <c r="E16" s="20"/>
      <c r="F16" s="20"/>
      <c r="G16" s="20"/>
      <c r="H16" s="20"/>
      <c r="I16" s="115" t="s">
        <v>13</v>
      </c>
      <c r="J16" s="20" t="str">
        <f>IFERROR(IF(VLOOKUP(B16,#REF!,5,FALSE)=0,"",VLOOKUP(B16,#REF!,5,FALSE)),"")</f>
        <v/>
      </c>
      <c r="K16" s="116"/>
      <c r="L16" s="117"/>
      <c r="M16" s="117"/>
      <c r="N16" s="118"/>
      <c r="O16" s="66" t="str">
        <f>IFERROR(VLOOKUP(B16,#REF!,3,FALSE),"")</f>
        <v/>
      </c>
      <c r="P16" s="66" t="str">
        <f t="shared" si="3"/>
        <v/>
      </c>
      <c r="Q16" s="92"/>
      <c r="R16" s="30"/>
      <c r="S16" s="88" t="str">
        <f t="shared" si="2"/>
        <v/>
      </c>
    </row>
    <row r="17" spans="1:19" ht="24" customHeight="1" x14ac:dyDescent="0.25">
      <c r="A17" s="169">
        <v>12</v>
      </c>
      <c r="B17" s="57"/>
      <c r="C17" s="99"/>
      <c r="D17" s="18"/>
      <c r="E17" s="18"/>
      <c r="F17" s="18"/>
      <c r="G17" s="18"/>
      <c r="H17" s="18"/>
      <c r="I17" s="105" t="s">
        <v>13</v>
      </c>
      <c r="J17" s="18" t="str">
        <f>IFERROR(IF(VLOOKUP(B17,#REF!,5,FALSE)=0,"",VLOOKUP(B17,#REF!,5,FALSE)),"")</f>
        <v/>
      </c>
      <c r="K17" s="101"/>
      <c r="L17" s="102"/>
      <c r="M17" s="102"/>
      <c r="N17" s="103"/>
      <c r="O17" s="69" t="str">
        <f>IFERROR(VLOOKUP(B17,#REF!,3,FALSE),"")</f>
        <v/>
      </c>
      <c r="P17" s="56" t="str">
        <f t="shared" si="3"/>
        <v/>
      </c>
      <c r="Q17" s="63"/>
      <c r="R17" s="58"/>
      <c r="S17" s="88" t="str">
        <f t="shared" si="2"/>
        <v/>
      </c>
    </row>
    <row r="18" spans="1:19" ht="24" customHeight="1" x14ac:dyDescent="0.25">
      <c r="A18" s="169">
        <v>13</v>
      </c>
      <c r="B18" s="57"/>
      <c r="C18" s="99"/>
      <c r="D18" s="18"/>
      <c r="E18" s="18"/>
      <c r="F18" s="18"/>
      <c r="G18" s="18"/>
      <c r="H18" s="18"/>
      <c r="I18" s="105" t="s">
        <v>13</v>
      </c>
      <c r="J18" s="18" t="str">
        <f>IFERROR(IF(VLOOKUP(B18,#REF!,5,FALSE)=0,"",VLOOKUP(B18,#REF!,5,FALSE)),"")</f>
        <v/>
      </c>
      <c r="K18" s="101"/>
      <c r="L18" s="102"/>
      <c r="M18" s="102"/>
      <c r="N18" s="103"/>
      <c r="O18" s="69" t="str">
        <f>IFERROR(VLOOKUP(B18,#REF!,3,FALSE),"")</f>
        <v/>
      </c>
      <c r="P18" s="56" t="str">
        <f t="shared" si="3"/>
        <v/>
      </c>
      <c r="Q18" s="63"/>
      <c r="R18" s="58"/>
      <c r="S18" s="88" t="str">
        <f t="shared" si="2"/>
        <v/>
      </c>
    </row>
    <row r="19" spans="1:19" ht="24" customHeight="1" x14ac:dyDescent="0.25">
      <c r="A19" s="169">
        <v>14</v>
      </c>
      <c r="B19" s="57"/>
      <c r="C19" s="99"/>
      <c r="D19" s="18"/>
      <c r="E19" s="18"/>
      <c r="F19" s="18"/>
      <c r="G19" s="18"/>
      <c r="H19" s="18"/>
      <c r="I19" s="105" t="s">
        <v>13</v>
      </c>
      <c r="J19" s="18" t="str">
        <f>IFERROR(IF(VLOOKUP(B19,#REF!,5,FALSE)=0,"",VLOOKUP(B19,#REF!,5,FALSE)),"")</f>
        <v/>
      </c>
      <c r="K19" s="101"/>
      <c r="L19" s="102"/>
      <c r="M19" s="102"/>
      <c r="N19" s="103"/>
      <c r="O19" s="69" t="str">
        <f>IFERROR(VLOOKUP(B19,#REF!,3,FALSE),"")</f>
        <v/>
      </c>
      <c r="P19" s="56" t="str">
        <f t="shared" si="3"/>
        <v/>
      </c>
      <c r="Q19" s="63"/>
      <c r="R19" s="58"/>
      <c r="S19" s="88" t="str">
        <f t="shared" si="2"/>
        <v/>
      </c>
    </row>
    <row r="20" spans="1:19" ht="24" customHeight="1" x14ac:dyDescent="0.25">
      <c r="A20" s="169">
        <v>15</v>
      </c>
      <c r="B20" s="57"/>
      <c r="C20" s="99"/>
      <c r="D20" s="18"/>
      <c r="E20" s="18"/>
      <c r="F20" s="18"/>
      <c r="G20" s="18"/>
      <c r="H20" s="18"/>
      <c r="I20" s="105" t="s">
        <v>13</v>
      </c>
      <c r="J20" s="18" t="str">
        <f>IFERROR(IF(VLOOKUP(B20,#REF!,5,FALSE)=0,"",VLOOKUP(B20,#REF!,5,FALSE)),"")</f>
        <v/>
      </c>
      <c r="K20" s="101"/>
      <c r="L20" s="102"/>
      <c r="M20" s="102"/>
      <c r="N20" s="103"/>
      <c r="O20" s="69" t="str">
        <f>IFERROR(VLOOKUP(B20,#REF!,3,FALSE),"")</f>
        <v/>
      </c>
      <c r="P20" s="56" t="str">
        <f t="shared" si="3"/>
        <v/>
      </c>
      <c r="Q20" s="63"/>
      <c r="R20" s="58"/>
      <c r="S20" s="88" t="str">
        <f t="shared" si="2"/>
        <v/>
      </c>
    </row>
    <row r="21" spans="1:19" ht="24" customHeight="1" x14ac:dyDescent="0.25">
      <c r="A21" s="169">
        <v>16</v>
      </c>
      <c r="B21" s="57"/>
      <c r="C21" s="99"/>
      <c r="D21" s="18"/>
      <c r="E21" s="18"/>
      <c r="F21" s="18"/>
      <c r="G21" s="18"/>
      <c r="H21" s="18"/>
      <c r="I21" s="105" t="s">
        <v>13</v>
      </c>
      <c r="J21" s="18" t="str">
        <f>IFERROR(IF(VLOOKUP(B21,#REF!,5,FALSE)=0,"",VLOOKUP(B21,#REF!,5,FALSE)),"")</f>
        <v/>
      </c>
      <c r="K21" s="101"/>
      <c r="L21" s="102"/>
      <c r="M21" s="102"/>
      <c r="N21" s="103"/>
      <c r="O21" s="69" t="str">
        <f>IFERROR(VLOOKUP(B21,#REF!,3,FALSE),"")</f>
        <v/>
      </c>
      <c r="P21" s="56" t="str">
        <f t="shared" si="3"/>
        <v/>
      </c>
      <c r="Q21" s="63"/>
      <c r="R21" s="58"/>
      <c r="S21" s="88" t="str">
        <f t="shared" si="2"/>
        <v/>
      </c>
    </row>
    <row r="22" spans="1:19" ht="24" customHeight="1" x14ac:dyDescent="0.25">
      <c r="A22" s="169">
        <v>17</v>
      </c>
      <c r="B22" s="57"/>
      <c r="C22" s="99"/>
      <c r="D22" s="18"/>
      <c r="E22" s="18"/>
      <c r="F22" s="18"/>
      <c r="G22" s="18"/>
      <c r="H22" s="18"/>
      <c r="I22" s="105" t="s">
        <v>13</v>
      </c>
      <c r="J22" s="18" t="str">
        <f>IFERROR(IF(VLOOKUP(B22,#REF!,5,FALSE)=0,"",VLOOKUP(B22,#REF!,5,FALSE)),"")</f>
        <v/>
      </c>
      <c r="K22" s="101"/>
      <c r="L22" s="102"/>
      <c r="M22" s="102"/>
      <c r="N22" s="103"/>
      <c r="O22" s="69" t="str">
        <f>IFERROR(VLOOKUP(B22,#REF!,3,FALSE),"")</f>
        <v/>
      </c>
      <c r="P22" s="56" t="str">
        <f t="shared" si="3"/>
        <v/>
      </c>
      <c r="Q22" s="63"/>
      <c r="R22" s="58"/>
      <c r="S22" s="88" t="str">
        <f t="shared" si="2"/>
        <v/>
      </c>
    </row>
    <row r="23" spans="1:19" ht="24" customHeight="1" x14ac:dyDescent="0.25">
      <c r="A23" s="169">
        <v>18</v>
      </c>
      <c r="B23" s="57"/>
      <c r="C23" s="99"/>
      <c r="D23" s="18"/>
      <c r="E23" s="18"/>
      <c r="F23" s="18"/>
      <c r="G23" s="18"/>
      <c r="H23" s="18"/>
      <c r="I23" s="105" t="s">
        <v>13</v>
      </c>
      <c r="J23" s="18" t="str">
        <f>IFERROR(IF(VLOOKUP(B23,#REF!,5,FALSE)=0,"",VLOOKUP(B23,#REF!,5,FALSE)),"")</f>
        <v/>
      </c>
      <c r="K23" s="101"/>
      <c r="L23" s="102"/>
      <c r="M23" s="102"/>
      <c r="N23" s="103"/>
      <c r="O23" s="69" t="str">
        <f>IFERROR(VLOOKUP(B23,#REF!,3,FALSE),"")</f>
        <v/>
      </c>
      <c r="P23" s="56" t="str">
        <f t="shared" si="3"/>
        <v/>
      </c>
      <c r="Q23" s="63"/>
      <c r="R23" s="58"/>
      <c r="S23" s="88" t="str">
        <f t="shared" si="2"/>
        <v/>
      </c>
    </row>
    <row r="24" spans="1:19" ht="24" customHeight="1" x14ac:dyDescent="0.25">
      <c r="A24" s="169">
        <v>19</v>
      </c>
      <c r="B24" s="57"/>
      <c r="C24" s="99"/>
      <c r="D24" s="18"/>
      <c r="E24" s="18"/>
      <c r="F24" s="18"/>
      <c r="G24" s="18"/>
      <c r="H24" s="18"/>
      <c r="I24" s="105" t="s">
        <v>13</v>
      </c>
      <c r="J24" s="18" t="str">
        <f>IFERROR(IF(VLOOKUP(B24,#REF!,5,FALSE)=0,"",VLOOKUP(B24,#REF!,5,FALSE)),"")</f>
        <v/>
      </c>
      <c r="K24" s="101"/>
      <c r="L24" s="102"/>
      <c r="M24" s="102"/>
      <c r="N24" s="103"/>
      <c r="O24" s="69" t="str">
        <f>IFERROR(VLOOKUP(B24,#REF!,3,FALSE),"")</f>
        <v/>
      </c>
      <c r="P24" s="56" t="str">
        <f t="shared" si="3"/>
        <v/>
      </c>
      <c r="Q24" s="63"/>
      <c r="R24" s="58"/>
      <c r="S24" s="88" t="str">
        <f t="shared" si="2"/>
        <v/>
      </c>
    </row>
    <row r="25" spans="1:19" ht="24" customHeight="1" thickBot="1" x14ac:dyDescent="0.3">
      <c r="A25" s="172">
        <v>20</v>
      </c>
      <c r="B25" s="60"/>
      <c r="C25" s="120"/>
      <c r="D25" s="21"/>
      <c r="E25" s="21"/>
      <c r="F25" s="21"/>
      <c r="G25" s="21"/>
      <c r="H25" s="21"/>
      <c r="I25" s="121" t="s">
        <v>13</v>
      </c>
      <c r="J25" s="21" t="str">
        <f>IFERROR(IF(VLOOKUP(B25,#REF!,5,FALSE)=0,"",VLOOKUP(B25,#REF!,5,FALSE)),"")</f>
        <v/>
      </c>
      <c r="K25" s="122"/>
      <c r="L25" s="123"/>
      <c r="M25" s="123"/>
      <c r="N25" s="124"/>
      <c r="O25" s="125" t="str">
        <f>IFERROR(VLOOKUP(B25,#REF!,3,FALSE),"")</f>
        <v/>
      </c>
      <c r="P25" s="59" t="str">
        <f t="shared" si="3"/>
        <v/>
      </c>
      <c r="Q25" s="93"/>
      <c r="R25" s="61"/>
      <c r="S25" s="88" t="str">
        <f t="shared" si="2"/>
        <v/>
      </c>
    </row>
    <row r="26" spans="1:19" ht="24" customHeight="1" x14ac:dyDescent="0.25">
      <c r="A26" s="168">
        <v>21</v>
      </c>
      <c r="B26" s="98"/>
      <c r="C26" s="99"/>
      <c r="D26" s="22"/>
      <c r="E26" s="22"/>
      <c r="F26" s="22"/>
      <c r="G26" s="22"/>
      <c r="H26" s="22"/>
      <c r="I26" s="100" t="s">
        <v>13</v>
      </c>
      <c r="J26" s="22" t="str">
        <f>IFERROR(IF(VLOOKUP(B26,#REF!,5,FALSE)=0,"",VLOOKUP(B26,#REF!,5,FALSE)),"")</f>
        <v/>
      </c>
      <c r="K26" s="101"/>
      <c r="L26" s="102"/>
      <c r="M26" s="102"/>
      <c r="N26" s="103"/>
      <c r="O26" s="69" t="str">
        <f>IFERROR(VLOOKUP(B26,#REF!,3,FALSE),"")</f>
        <v/>
      </c>
      <c r="P26" s="69" t="str">
        <f t="shared" si="3"/>
        <v/>
      </c>
      <c r="Q26" s="62"/>
      <c r="R26" s="28"/>
      <c r="S26" s="88" t="str">
        <f t="shared" si="2"/>
        <v/>
      </c>
    </row>
    <row r="27" spans="1:19" ht="24" customHeight="1" x14ac:dyDescent="0.25">
      <c r="A27" s="169">
        <v>22</v>
      </c>
      <c r="B27" s="104"/>
      <c r="C27" s="99"/>
      <c r="D27" s="18"/>
      <c r="E27" s="18"/>
      <c r="F27" s="18"/>
      <c r="G27" s="18"/>
      <c r="H27" s="18"/>
      <c r="I27" s="105" t="s">
        <v>13</v>
      </c>
      <c r="J27" s="18" t="str">
        <f>IFERROR(IF(VLOOKUP(B27,#REF!,5,FALSE)=0,"",VLOOKUP(B27,#REF!,5,FALSE)),"")</f>
        <v/>
      </c>
      <c r="K27" s="101"/>
      <c r="L27" s="102"/>
      <c r="M27" s="102"/>
      <c r="N27" s="103"/>
      <c r="O27" s="69" t="str">
        <f>IFERROR(VLOOKUP(B27,#REF!,3,FALSE),"")</f>
        <v/>
      </c>
      <c r="P27" s="56" t="str">
        <f t="shared" si="3"/>
        <v/>
      </c>
      <c r="Q27" s="63"/>
      <c r="R27" s="58"/>
      <c r="S27" s="88" t="str">
        <f t="shared" si="2"/>
        <v/>
      </c>
    </row>
    <row r="28" spans="1:19" ht="24" customHeight="1" x14ac:dyDescent="0.25">
      <c r="A28" s="169">
        <v>23</v>
      </c>
      <c r="B28" s="104"/>
      <c r="C28" s="99"/>
      <c r="D28" s="18"/>
      <c r="E28" s="18"/>
      <c r="F28" s="18"/>
      <c r="G28" s="18"/>
      <c r="H28" s="18"/>
      <c r="I28" s="105" t="s">
        <v>13</v>
      </c>
      <c r="J28" s="18" t="str">
        <f>IFERROR(IF(VLOOKUP(B28,#REF!,5,FALSE)=0,"",VLOOKUP(B28,#REF!,5,FALSE)),"")</f>
        <v/>
      </c>
      <c r="K28" s="101"/>
      <c r="L28" s="102"/>
      <c r="M28" s="102"/>
      <c r="N28" s="103"/>
      <c r="O28" s="69" t="str">
        <f>IFERROR(VLOOKUP(B28,#REF!,3,FALSE),"")</f>
        <v/>
      </c>
      <c r="P28" s="56" t="str">
        <f t="shared" si="3"/>
        <v/>
      </c>
      <c r="Q28" s="63"/>
      <c r="R28" s="58"/>
      <c r="S28" s="88" t="str">
        <f t="shared" si="2"/>
        <v/>
      </c>
    </row>
    <row r="29" spans="1:19" ht="24" customHeight="1" x14ac:dyDescent="0.25">
      <c r="A29" s="169">
        <v>24</v>
      </c>
      <c r="B29" s="104"/>
      <c r="C29" s="99"/>
      <c r="D29" s="18"/>
      <c r="E29" s="18"/>
      <c r="F29" s="18"/>
      <c r="G29" s="18"/>
      <c r="H29" s="18"/>
      <c r="I29" s="105" t="s">
        <v>13</v>
      </c>
      <c r="J29" s="18" t="str">
        <f>IFERROR(IF(VLOOKUP(B29,#REF!,5,FALSE)=0,"",VLOOKUP(B29,#REF!,5,FALSE)),"")</f>
        <v/>
      </c>
      <c r="K29" s="101"/>
      <c r="L29" s="102"/>
      <c r="M29" s="102"/>
      <c r="N29" s="103"/>
      <c r="O29" s="69" t="str">
        <f>IFERROR(VLOOKUP(B29,#REF!,3,FALSE),"")</f>
        <v/>
      </c>
      <c r="P29" s="56" t="str">
        <f t="shared" si="3"/>
        <v/>
      </c>
      <c r="Q29" s="63"/>
      <c r="R29" s="58"/>
      <c r="S29" s="88" t="str">
        <f t="shared" si="2"/>
        <v/>
      </c>
    </row>
    <row r="30" spans="1:19" ht="24" customHeight="1" x14ac:dyDescent="0.25">
      <c r="A30" s="169">
        <v>25</v>
      </c>
      <c r="B30" s="104"/>
      <c r="C30" s="99"/>
      <c r="D30" s="18"/>
      <c r="E30" s="18"/>
      <c r="F30" s="18"/>
      <c r="G30" s="18"/>
      <c r="H30" s="18"/>
      <c r="I30" s="105" t="s">
        <v>13</v>
      </c>
      <c r="J30" s="18" t="str">
        <f>IFERROR(IF(VLOOKUP(B30,#REF!,5,FALSE)=0,"",VLOOKUP(B30,#REF!,5,FALSE)),"")</f>
        <v/>
      </c>
      <c r="K30" s="101"/>
      <c r="L30" s="102"/>
      <c r="M30" s="102"/>
      <c r="N30" s="103"/>
      <c r="O30" s="69" t="str">
        <f>IFERROR(VLOOKUP(B30,#REF!,3,FALSE),"")</f>
        <v/>
      </c>
      <c r="P30" s="56" t="str">
        <f t="shared" si="3"/>
        <v/>
      </c>
      <c r="Q30" s="63"/>
      <c r="R30" s="58"/>
      <c r="S30" s="88" t="str">
        <f t="shared" si="2"/>
        <v/>
      </c>
    </row>
    <row r="31" spans="1:19" ht="24" customHeight="1" x14ac:dyDescent="0.25">
      <c r="A31" s="169">
        <v>26</v>
      </c>
      <c r="B31" s="104"/>
      <c r="C31" s="99"/>
      <c r="D31" s="18"/>
      <c r="E31" s="18"/>
      <c r="F31" s="18"/>
      <c r="G31" s="18"/>
      <c r="H31" s="18"/>
      <c r="I31" s="105" t="s">
        <v>13</v>
      </c>
      <c r="J31" s="18" t="str">
        <f>IFERROR(IF(VLOOKUP(B31,#REF!,5,FALSE)=0,"",VLOOKUP(B31,#REF!,5,FALSE)),"")</f>
        <v/>
      </c>
      <c r="K31" s="101"/>
      <c r="L31" s="102"/>
      <c r="M31" s="102"/>
      <c r="N31" s="103"/>
      <c r="O31" s="69" t="str">
        <f>IFERROR(VLOOKUP(B31,#REF!,3,FALSE),"")</f>
        <v/>
      </c>
      <c r="P31" s="56" t="str">
        <f t="shared" si="3"/>
        <v/>
      </c>
      <c r="Q31" s="63"/>
      <c r="R31" s="58"/>
      <c r="S31" s="88" t="str">
        <f t="shared" si="2"/>
        <v/>
      </c>
    </row>
    <row r="32" spans="1:19" ht="24" customHeight="1" x14ac:dyDescent="0.25">
      <c r="A32" s="169">
        <v>27</v>
      </c>
      <c r="B32" s="104"/>
      <c r="C32" s="99"/>
      <c r="D32" s="18"/>
      <c r="E32" s="18"/>
      <c r="F32" s="18"/>
      <c r="G32" s="18"/>
      <c r="H32" s="18"/>
      <c r="I32" s="105" t="s">
        <v>13</v>
      </c>
      <c r="J32" s="18" t="str">
        <f>IFERROR(IF(VLOOKUP(B32,#REF!,5,FALSE)=0,"",VLOOKUP(B32,#REF!,5,FALSE)),"")</f>
        <v/>
      </c>
      <c r="K32" s="101"/>
      <c r="L32" s="102"/>
      <c r="M32" s="102"/>
      <c r="N32" s="103"/>
      <c r="O32" s="69" t="str">
        <f>IFERROR(VLOOKUP(B32,#REF!,3,FALSE),"")</f>
        <v/>
      </c>
      <c r="P32" s="56" t="str">
        <f t="shared" si="3"/>
        <v/>
      </c>
      <c r="Q32" s="63"/>
      <c r="R32" s="58"/>
      <c r="S32" s="88" t="str">
        <f t="shared" si="2"/>
        <v/>
      </c>
    </row>
    <row r="33" spans="1:19" ht="24" customHeight="1" x14ac:dyDescent="0.25">
      <c r="A33" s="169">
        <v>28</v>
      </c>
      <c r="B33" s="104"/>
      <c r="C33" s="99"/>
      <c r="D33" s="18"/>
      <c r="E33" s="18"/>
      <c r="F33" s="18"/>
      <c r="G33" s="18"/>
      <c r="H33" s="18"/>
      <c r="I33" s="105" t="s">
        <v>13</v>
      </c>
      <c r="J33" s="18" t="str">
        <f>IFERROR(IF(VLOOKUP(B33,#REF!,5,FALSE)=0,"",VLOOKUP(B33,#REF!,5,FALSE)),"")</f>
        <v/>
      </c>
      <c r="K33" s="101"/>
      <c r="L33" s="102"/>
      <c r="M33" s="102"/>
      <c r="N33" s="103"/>
      <c r="O33" s="69" t="str">
        <f>IFERROR(VLOOKUP(B33,#REF!,3,FALSE),"")</f>
        <v/>
      </c>
      <c r="P33" s="56" t="str">
        <f t="shared" si="3"/>
        <v/>
      </c>
      <c r="Q33" s="63"/>
      <c r="R33" s="58"/>
      <c r="S33" s="88" t="str">
        <f t="shared" si="2"/>
        <v/>
      </c>
    </row>
    <row r="34" spans="1:19" ht="24" customHeight="1" x14ac:dyDescent="0.25">
      <c r="A34" s="169">
        <v>29</v>
      </c>
      <c r="B34" s="104"/>
      <c r="C34" s="99"/>
      <c r="D34" s="18"/>
      <c r="E34" s="18"/>
      <c r="F34" s="18"/>
      <c r="G34" s="18"/>
      <c r="H34" s="18"/>
      <c r="I34" s="105" t="s">
        <v>13</v>
      </c>
      <c r="J34" s="18" t="str">
        <f>IFERROR(IF(VLOOKUP(B34,#REF!,5,FALSE)=0,"",VLOOKUP(B34,#REF!,5,FALSE)),"")</f>
        <v/>
      </c>
      <c r="K34" s="101"/>
      <c r="L34" s="102"/>
      <c r="M34" s="102"/>
      <c r="N34" s="103"/>
      <c r="O34" s="69" t="str">
        <f>IFERROR(VLOOKUP(B34,#REF!,3,FALSE),"")</f>
        <v/>
      </c>
      <c r="P34" s="56" t="str">
        <f t="shared" si="3"/>
        <v/>
      </c>
      <c r="Q34" s="63"/>
      <c r="R34" s="58"/>
      <c r="S34" s="88" t="str">
        <f t="shared" si="2"/>
        <v/>
      </c>
    </row>
    <row r="35" spans="1:19" ht="24" customHeight="1" x14ac:dyDescent="0.25">
      <c r="A35" s="170">
        <v>30</v>
      </c>
      <c r="B35" s="106"/>
      <c r="C35" s="107"/>
      <c r="D35" s="19"/>
      <c r="E35" s="19"/>
      <c r="F35" s="19"/>
      <c r="G35" s="19"/>
      <c r="H35" s="19"/>
      <c r="I35" s="108" t="s">
        <v>13</v>
      </c>
      <c r="J35" s="19" t="str">
        <f>IFERROR(IF(VLOOKUP(B35,#REF!,5,FALSE)=0,"",VLOOKUP(B35,#REF!,5,FALSE)),"")</f>
        <v/>
      </c>
      <c r="K35" s="109"/>
      <c r="L35" s="110"/>
      <c r="M35" s="110"/>
      <c r="N35" s="111"/>
      <c r="O35" s="112" t="str">
        <f>IFERROR(VLOOKUP(B35,#REF!,3,FALSE),"")</f>
        <v/>
      </c>
      <c r="P35" s="91" t="str">
        <f t="shared" si="3"/>
        <v/>
      </c>
      <c r="Q35" s="64"/>
      <c r="R35" s="65"/>
      <c r="S35" s="88" t="str">
        <f t="shared" si="2"/>
        <v/>
      </c>
    </row>
    <row r="36" spans="1:19" ht="24" hidden="1" customHeight="1" x14ac:dyDescent="0.25">
      <c r="A36" s="171">
        <v>31</v>
      </c>
      <c r="B36" s="113"/>
      <c r="C36" s="114"/>
      <c r="D36" s="20"/>
      <c r="E36" s="20"/>
      <c r="F36" s="20"/>
      <c r="G36" s="20"/>
      <c r="H36" s="20"/>
      <c r="I36" s="115" t="s">
        <v>13</v>
      </c>
      <c r="J36" s="20" t="str">
        <f>IFERROR(IF(VLOOKUP(B36,#REF!,5,FALSE)=0,"",VLOOKUP(B36,#REF!,5,FALSE)),"")</f>
        <v/>
      </c>
      <c r="K36" s="116"/>
      <c r="L36" s="117"/>
      <c r="M36" s="117"/>
      <c r="N36" s="118"/>
      <c r="O36" s="66" t="str">
        <f>IFERROR(VLOOKUP(B36,#REF!,3,FALSE),"")</f>
        <v/>
      </c>
      <c r="P36" s="92" t="str">
        <f t="shared" si="3"/>
        <v/>
      </c>
      <c r="Q36" s="92"/>
      <c r="R36" s="30"/>
      <c r="S36" s="88" t="str">
        <f t="shared" si="2"/>
        <v/>
      </c>
    </row>
    <row r="37" spans="1:19" ht="24" hidden="1" customHeight="1" x14ac:dyDescent="0.25">
      <c r="A37" s="169">
        <v>32</v>
      </c>
      <c r="B37" s="104"/>
      <c r="C37" s="99"/>
      <c r="D37" s="18"/>
      <c r="E37" s="18"/>
      <c r="F37" s="18"/>
      <c r="G37" s="18"/>
      <c r="H37" s="18"/>
      <c r="I37" s="105" t="s">
        <v>13</v>
      </c>
      <c r="J37" s="18" t="str">
        <f>IFERROR(IF(VLOOKUP(B37,#REF!,5,FALSE)=0,"",VLOOKUP(B37,#REF!,5,FALSE)),"")</f>
        <v/>
      </c>
      <c r="K37" s="101"/>
      <c r="L37" s="102"/>
      <c r="M37" s="102"/>
      <c r="N37" s="103"/>
      <c r="O37" s="69" t="str">
        <f>IFERROR(VLOOKUP(B37,#REF!,3,FALSE),"")</f>
        <v/>
      </c>
      <c r="P37" s="63" t="str">
        <f t="shared" si="3"/>
        <v/>
      </c>
      <c r="Q37" s="63"/>
      <c r="R37" s="58"/>
      <c r="S37" s="88" t="str">
        <f t="shared" si="2"/>
        <v/>
      </c>
    </row>
    <row r="38" spans="1:19" ht="24" hidden="1" customHeight="1" x14ac:dyDescent="0.25">
      <c r="A38" s="169">
        <v>33</v>
      </c>
      <c r="B38" s="104"/>
      <c r="C38" s="99"/>
      <c r="D38" s="18"/>
      <c r="E38" s="18"/>
      <c r="F38" s="18"/>
      <c r="G38" s="18"/>
      <c r="H38" s="18"/>
      <c r="I38" s="105" t="s">
        <v>13</v>
      </c>
      <c r="J38" s="18" t="str">
        <f>IFERROR(IF(VLOOKUP(B38,#REF!,5,FALSE)=0,"",VLOOKUP(B38,#REF!,5,FALSE)),"")</f>
        <v/>
      </c>
      <c r="K38" s="101"/>
      <c r="L38" s="102"/>
      <c r="M38" s="102"/>
      <c r="N38" s="103"/>
      <c r="O38" s="69" t="str">
        <f>IFERROR(VLOOKUP(B38,#REF!,3,FALSE),"")</f>
        <v/>
      </c>
      <c r="P38" s="63" t="str">
        <f t="shared" si="3"/>
        <v/>
      </c>
      <c r="Q38" s="63"/>
      <c r="R38" s="58"/>
      <c r="S38" s="88" t="str">
        <f t="shared" si="2"/>
        <v/>
      </c>
    </row>
    <row r="39" spans="1:19" ht="24" hidden="1" customHeight="1" x14ac:dyDescent="0.25">
      <c r="A39" s="169">
        <v>34</v>
      </c>
      <c r="B39" s="104"/>
      <c r="C39" s="99"/>
      <c r="D39" s="18"/>
      <c r="E39" s="18"/>
      <c r="F39" s="18"/>
      <c r="G39" s="18"/>
      <c r="H39" s="18"/>
      <c r="I39" s="105" t="s">
        <v>13</v>
      </c>
      <c r="J39" s="18" t="str">
        <f>IFERROR(IF(VLOOKUP(B39,#REF!,5,FALSE)=0,"",VLOOKUP(B39,#REF!,5,FALSE)),"")</f>
        <v/>
      </c>
      <c r="K39" s="101"/>
      <c r="L39" s="102"/>
      <c r="M39" s="102"/>
      <c r="N39" s="103"/>
      <c r="O39" s="69" t="str">
        <f>IFERROR(VLOOKUP(B39,#REF!,3,FALSE),"")</f>
        <v/>
      </c>
      <c r="P39" s="63" t="str">
        <f t="shared" si="3"/>
        <v/>
      </c>
      <c r="Q39" s="63"/>
      <c r="R39" s="58"/>
      <c r="S39" s="88" t="str">
        <f t="shared" si="2"/>
        <v/>
      </c>
    </row>
    <row r="40" spans="1:19" ht="24" hidden="1" customHeight="1" x14ac:dyDescent="0.25">
      <c r="A40" s="169">
        <v>35</v>
      </c>
      <c r="B40" s="104"/>
      <c r="C40" s="99"/>
      <c r="D40" s="18"/>
      <c r="E40" s="18"/>
      <c r="F40" s="18"/>
      <c r="G40" s="18"/>
      <c r="H40" s="18"/>
      <c r="I40" s="105" t="s">
        <v>13</v>
      </c>
      <c r="J40" s="18" t="str">
        <f>IFERROR(IF(VLOOKUP(B40,#REF!,5,FALSE)=0,"",VLOOKUP(B40,#REF!,5,FALSE)),"")</f>
        <v/>
      </c>
      <c r="K40" s="101"/>
      <c r="L40" s="102"/>
      <c r="M40" s="102"/>
      <c r="N40" s="103"/>
      <c r="O40" s="69" t="str">
        <f>IFERROR(VLOOKUP(B40,#REF!,3,FALSE),"")</f>
        <v/>
      </c>
      <c r="P40" s="63" t="str">
        <f t="shared" si="3"/>
        <v/>
      </c>
      <c r="Q40" s="63"/>
      <c r="R40" s="58"/>
      <c r="S40" s="88" t="str">
        <f t="shared" si="2"/>
        <v/>
      </c>
    </row>
    <row r="41" spans="1:19" ht="24" hidden="1" customHeight="1" x14ac:dyDescent="0.25">
      <c r="A41" s="169">
        <v>36</v>
      </c>
      <c r="B41" s="104"/>
      <c r="C41" s="99"/>
      <c r="D41" s="18"/>
      <c r="E41" s="18"/>
      <c r="F41" s="18"/>
      <c r="G41" s="18"/>
      <c r="H41" s="18"/>
      <c r="I41" s="105" t="s">
        <v>13</v>
      </c>
      <c r="J41" s="18" t="str">
        <f>IFERROR(IF(VLOOKUP(B41,#REF!,5,FALSE)=0,"",VLOOKUP(B41,#REF!,5,FALSE)),"")</f>
        <v/>
      </c>
      <c r="K41" s="101"/>
      <c r="L41" s="102"/>
      <c r="M41" s="102"/>
      <c r="N41" s="103"/>
      <c r="O41" s="69" t="str">
        <f>IFERROR(VLOOKUP(B41,#REF!,3,FALSE),"")</f>
        <v/>
      </c>
      <c r="P41" s="63" t="str">
        <f t="shared" si="3"/>
        <v/>
      </c>
      <c r="Q41" s="63"/>
      <c r="R41" s="58"/>
      <c r="S41" s="88" t="str">
        <f t="shared" si="2"/>
        <v/>
      </c>
    </row>
    <row r="42" spans="1:19" ht="24" hidden="1" customHeight="1" x14ac:dyDescent="0.25">
      <c r="A42" s="169">
        <v>37</v>
      </c>
      <c r="B42" s="104"/>
      <c r="C42" s="99"/>
      <c r="D42" s="18"/>
      <c r="E42" s="18"/>
      <c r="F42" s="18"/>
      <c r="G42" s="18"/>
      <c r="H42" s="18"/>
      <c r="I42" s="105" t="s">
        <v>13</v>
      </c>
      <c r="J42" s="18" t="str">
        <f>IFERROR(IF(VLOOKUP(B42,#REF!,5,FALSE)=0,"",VLOOKUP(B42,#REF!,5,FALSE)),"")</f>
        <v/>
      </c>
      <c r="K42" s="101"/>
      <c r="L42" s="102"/>
      <c r="M42" s="102"/>
      <c r="N42" s="103"/>
      <c r="O42" s="69" t="str">
        <f>IFERROR(VLOOKUP(B42,#REF!,3,FALSE),"")</f>
        <v/>
      </c>
      <c r="P42" s="63" t="str">
        <f t="shared" si="3"/>
        <v/>
      </c>
      <c r="Q42" s="63"/>
      <c r="R42" s="58"/>
      <c r="S42" s="88" t="str">
        <f t="shared" si="2"/>
        <v/>
      </c>
    </row>
    <row r="43" spans="1:19" ht="24" hidden="1" customHeight="1" x14ac:dyDescent="0.25">
      <c r="A43" s="169">
        <v>38</v>
      </c>
      <c r="B43" s="104"/>
      <c r="C43" s="99"/>
      <c r="D43" s="18"/>
      <c r="E43" s="18"/>
      <c r="F43" s="18"/>
      <c r="G43" s="18"/>
      <c r="H43" s="18"/>
      <c r="I43" s="105" t="s">
        <v>13</v>
      </c>
      <c r="J43" s="18" t="str">
        <f>IFERROR(IF(VLOOKUP(B43,#REF!,5,FALSE)=0,"",VLOOKUP(B43,#REF!,5,FALSE)),"")</f>
        <v/>
      </c>
      <c r="K43" s="101"/>
      <c r="L43" s="102"/>
      <c r="M43" s="102"/>
      <c r="N43" s="103"/>
      <c r="O43" s="69" t="str">
        <f>IFERROR(VLOOKUP(B43,#REF!,3,FALSE),"")</f>
        <v/>
      </c>
      <c r="P43" s="63" t="str">
        <f t="shared" si="3"/>
        <v/>
      </c>
      <c r="Q43" s="63"/>
      <c r="R43" s="58"/>
      <c r="S43" s="88" t="str">
        <f t="shared" si="2"/>
        <v/>
      </c>
    </row>
    <row r="44" spans="1:19" ht="24" hidden="1" customHeight="1" x14ac:dyDescent="0.25">
      <c r="A44" s="169">
        <v>39</v>
      </c>
      <c r="B44" s="104"/>
      <c r="C44" s="99"/>
      <c r="D44" s="18"/>
      <c r="E44" s="18"/>
      <c r="F44" s="18"/>
      <c r="G44" s="18"/>
      <c r="H44" s="18"/>
      <c r="I44" s="105" t="s">
        <v>13</v>
      </c>
      <c r="J44" s="18" t="str">
        <f>IFERROR(IF(VLOOKUP(B44,#REF!,5,FALSE)=0,"",VLOOKUP(B44,#REF!,5,FALSE)),"")</f>
        <v/>
      </c>
      <c r="K44" s="101"/>
      <c r="L44" s="102"/>
      <c r="M44" s="102"/>
      <c r="N44" s="103"/>
      <c r="O44" s="69" t="str">
        <f>IFERROR(VLOOKUP(B44,#REF!,3,FALSE),"")</f>
        <v/>
      </c>
      <c r="P44" s="63" t="str">
        <f t="shared" si="3"/>
        <v/>
      </c>
      <c r="Q44" s="63"/>
      <c r="R44" s="58"/>
      <c r="S44" s="88" t="str">
        <f t="shared" si="2"/>
        <v/>
      </c>
    </row>
    <row r="45" spans="1:19" ht="24" hidden="1" customHeight="1" thickBot="1" x14ac:dyDescent="0.3">
      <c r="A45" s="172">
        <v>40</v>
      </c>
      <c r="B45" s="119"/>
      <c r="C45" s="120"/>
      <c r="D45" s="21"/>
      <c r="E45" s="21"/>
      <c r="F45" s="21"/>
      <c r="G45" s="21"/>
      <c r="H45" s="21"/>
      <c r="I45" s="121" t="s">
        <v>13</v>
      </c>
      <c r="J45" s="21" t="str">
        <f>IFERROR(IF(VLOOKUP(B45,#REF!,5,FALSE)=0,"",VLOOKUP(B45,#REF!,5,FALSE)),"")</f>
        <v/>
      </c>
      <c r="K45" s="122"/>
      <c r="L45" s="123"/>
      <c r="M45" s="123"/>
      <c r="N45" s="124"/>
      <c r="O45" s="125" t="str">
        <f>IFERROR(VLOOKUP(B45,#REF!,3,FALSE),"")</f>
        <v/>
      </c>
      <c r="P45" s="93" t="str">
        <f t="shared" si="3"/>
        <v/>
      </c>
      <c r="Q45" s="93"/>
      <c r="R45" s="61"/>
      <c r="S45" s="88" t="str">
        <f t="shared" si="2"/>
        <v/>
      </c>
    </row>
    <row r="46" spans="1:19" ht="24" hidden="1" customHeight="1" x14ac:dyDescent="0.25">
      <c r="A46" s="171">
        <v>41</v>
      </c>
      <c r="B46" s="113"/>
      <c r="C46" s="114"/>
      <c r="D46" s="20"/>
      <c r="E46" s="20"/>
      <c r="F46" s="20"/>
      <c r="G46" s="20"/>
      <c r="H46" s="20"/>
      <c r="I46" s="115" t="s">
        <v>13</v>
      </c>
      <c r="J46" s="20" t="str">
        <f>IFERROR(IF(VLOOKUP(B46,#REF!,5,FALSE)=0,"",VLOOKUP(B46,#REF!,5,FALSE)),"")</f>
        <v/>
      </c>
      <c r="K46" s="116"/>
      <c r="L46" s="117"/>
      <c r="M46" s="117"/>
      <c r="N46" s="118"/>
      <c r="O46" s="69" t="str">
        <f>IFERROR(VLOOKUP(B46,#REF!,3,FALSE),"")</f>
        <v/>
      </c>
      <c r="P46" s="69" t="str">
        <f t="shared" si="3"/>
        <v/>
      </c>
      <c r="Q46" s="62"/>
      <c r="R46" s="28"/>
      <c r="S46" s="88" t="str">
        <f t="shared" si="2"/>
        <v/>
      </c>
    </row>
    <row r="47" spans="1:19" ht="24" hidden="1" customHeight="1" x14ac:dyDescent="0.25">
      <c r="A47" s="169">
        <v>42</v>
      </c>
      <c r="B47" s="104"/>
      <c r="C47" s="99"/>
      <c r="D47" s="18"/>
      <c r="E47" s="18"/>
      <c r="F47" s="18"/>
      <c r="G47" s="18"/>
      <c r="H47" s="18"/>
      <c r="I47" s="105" t="s">
        <v>13</v>
      </c>
      <c r="J47" s="18" t="str">
        <f>IFERROR(IF(VLOOKUP(B47,#REF!,5,FALSE)=0,"",VLOOKUP(B47,#REF!,5,FALSE)),"")</f>
        <v/>
      </c>
      <c r="K47" s="101"/>
      <c r="L47" s="102"/>
      <c r="M47" s="102"/>
      <c r="N47" s="103"/>
      <c r="O47" s="69" t="str">
        <f>IFERROR(VLOOKUP(B47,#REF!,3,FALSE),"")</f>
        <v/>
      </c>
      <c r="P47" s="56" t="str">
        <f t="shared" si="3"/>
        <v/>
      </c>
      <c r="Q47" s="63"/>
      <c r="R47" s="58"/>
      <c r="S47" s="88" t="str">
        <f t="shared" si="2"/>
        <v/>
      </c>
    </row>
    <row r="48" spans="1:19" ht="24" hidden="1" customHeight="1" x14ac:dyDescent="0.25">
      <c r="A48" s="169">
        <v>43</v>
      </c>
      <c r="B48" s="104"/>
      <c r="C48" s="99"/>
      <c r="D48" s="18"/>
      <c r="E48" s="18"/>
      <c r="F48" s="18"/>
      <c r="G48" s="18"/>
      <c r="H48" s="18"/>
      <c r="I48" s="105" t="s">
        <v>13</v>
      </c>
      <c r="J48" s="18" t="str">
        <f>IFERROR(IF(VLOOKUP(B48,#REF!,5,FALSE)=0,"",VLOOKUP(B48,#REF!,5,FALSE)),"")</f>
        <v/>
      </c>
      <c r="K48" s="101"/>
      <c r="L48" s="102"/>
      <c r="M48" s="102"/>
      <c r="N48" s="103"/>
      <c r="O48" s="69" t="str">
        <f>IFERROR(VLOOKUP(B48,#REF!,3,FALSE),"")</f>
        <v/>
      </c>
      <c r="P48" s="56" t="str">
        <f t="shared" si="3"/>
        <v/>
      </c>
      <c r="Q48" s="63"/>
      <c r="R48" s="58"/>
      <c r="S48" s="88" t="str">
        <f t="shared" si="2"/>
        <v/>
      </c>
    </row>
    <row r="49" spans="1:19" ht="24" hidden="1" customHeight="1" x14ac:dyDescent="0.25">
      <c r="A49" s="169">
        <v>44</v>
      </c>
      <c r="B49" s="104"/>
      <c r="C49" s="99"/>
      <c r="D49" s="18"/>
      <c r="E49" s="18"/>
      <c r="F49" s="18"/>
      <c r="G49" s="18"/>
      <c r="H49" s="18"/>
      <c r="I49" s="105" t="s">
        <v>13</v>
      </c>
      <c r="J49" s="18" t="str">
        <f>IFERROR(IF(VLOOKUP(B49,#REF!,5,FALSE)=0,"",VLOOKUP(B49,#REF!,5,FALSE)),"")</f>
        <v/>
      </c>
      <c r="K49" s="101"/>
      <c r="L49" s="102"/>
      <c r="M49" s="102"/>
      <c r="N49" s="103"/>
      <c r="O49" s="69" t="str">
        <f>IFERROR(VLOOKUP(B49,#REF!,3,FALSE),"")</f>
        <v/>
      </c>
      <c r="P49" s="56" t="str">
        <f t="shared" si="3"/>
        <v/>
      </c>
      <c r="Q49" s="63"/>
      <c r="R49" s="58"/>
      <c r="S49" s="88" t="str">
        <f t="shared" si="2"/>
        <v/>
      </c>
    </row>
    <row r="50" spans="1:19" ht="24" hidden="1" customHeight="1" x14ac:dyDescent="0.25">
      <c r="A50" s="169">
        <v>45</v>
      </c>
      <c r="B50" s="104"/>
      <c r="C50" s="99"/>
      <c r="D50" s="18"/>
      <c r="E50" s="18"/>
      <c r="F50" s="18"/>
      <c r="G50" s="18"/>
      <c r="H50" s="18"/>
      <c r="I50" s="105" t="s">
        <v>13</v>
      </c>
      <c r="J50" s="18" t="str">
        <f>IFERROR(IF(VLOOKUP(B50,#REF!,5,FALSE)=0,"",VLOOKUP(B50,#REF!,5,FALSE)),"")</f>
        <v/>
      </c>
      <c r="K50" s="101"/>
      <c r="L50" s="102"/>
      <c r="M50" s="102"/>
      <c r="N50" s="103"/>
      <c r="O50" s="69" t="str">
        <f>IFERROR(VLOOKUP(B50,#REF!,3,FALSE),"")</f>
        <v/>
      </c>
      <c r="P50" s="56" t="str">
        <f t="shared" si="3"/>
        <v/>
      </c>
      <c r="Q50" s="63"/>
      <c r="R50" s="58"/>
      <c r="S50" s="88" t="str">
        <f t="shared" si="2"/>
        <v/>
      </c>
    </row>
    <row r="51" spans="1:19" ht="24" hidden="1" customHeight="1" x14ac:dyDescent="0.25">
      <c r="A51" s="169">
        <v>46</v>
      </c>
      <c r="B51" s="104"/>
      <c r="C51" s="99"/>
      <c r="D51" s="18"/>
      <c r="E51" s="18"/>
      <c r="F51" s="18"/>
      <c r="G51" s="18"/>
      <c r="H51" s="18"/>
      <c r="I51" s="105" t="s">
        <v>13</v>
      </c>
      <c r="J51" s="18" t="str">
        <f>IFERROR(IF(VLOOKUP(B51,#REF!,5,FALSE)=0,"",VLOOKUP(B51,#REF!,5,FALSE)),"")</f>
        <v/>
      </c>
      <c r="K51" s="101"/>
      <c r="L51" s="102"/>
      <c r="M51" s="102"/>
      <c r="N51" s="103"/>
      <c r="O51" s="69" t="str">
        <f>IFERROR(VLOOKUP(B51,#REF!,3,FALSE),"")</f>
        <v/>
      </c>
      <c r="P51" s="56" t="str">
        <f t="shared" si="3"/>
        <v/>
      </c>
      <c r="Q51" s="63"/>
      <c r="R51" s="58"/>
      <c r="S51" s="88" t="str">
        <f t="shared" si="2"/>
        <v/>
      </c>
    </row>
    <row r="52" spans="1:19" ht="24" hidden="1" customHeight="1" x14ac:dyDescent="0.25">
      <c r="A52" s="169">
        <v>47</v>
      </c>
      <c r="B52" s="104"/>
      <c r="C52" s="99"/>
      <c r="D52" s="18"/>
      <c r="E52" s="18"/>
      <c r="F52" s="18"/>
      <c r="G52" s="18"/>
      <c r="H52" s="18"/>
      <c r="I52" s="105" t="s">
        <v>13</v>
      </c>
      <c r="J52" s="18" t="str">
        <f>IFERROR(IF(VLOOKUP(B52,#REF!,5,FALSE)=0,"",VLOOKUP(B52,#REF!,5,FALSE)),"")</f>
        <v/>
      </c>
      <c r="K52" s="101"/>
      <c r="L52" s="102"/>
      <c r="M52" s="102"/>
      <c r="N52" s="103"/>
      <c r="O52" s="69" t="str">
        <f>IFERROR(VLOOKUP(B52,#REF!,3,FALSE),"")</f>
        <v/>
      </c>
      <c r="P52" s="56" t="str">
        <f t="shared" si="3"/>
        <v/>
      </c>
      <c r="Q52" s="63"/>
      <c r="R52" s="58"/>
      <c r="S52" s="88" t="str">
        <f t="shared" si="2"/>
        <v/>
      </c>
    </row>
    <row r="53" spans="1:19" ht="24" hidden="1" customHeight="1" x14ac:dyDescent="0.25">
      <c r="A53" s="169">
        <v>48</v>
      </c>
      <c r="B53" s="104"/>
      <c r="C53" s="99"/>
      <c r="D53" s="18"/>
      <c r="E53" s="18"/>
      <c r="F53" s="18"/>
      <c r="G53" s="18"/>
      <c r="H53" s="18"/>
      <c r="I53" s="105" t="s">
        <v>13</v>
      </c>
      <c r="J53" s="18" t="str">
        <f>IFERROR(IF(VLOOKUP(B53,#REF!,5,FALSE)=0,"",VLOOKUP(B53,#REF!,5,FALSE)),"")</f>
        <v/>
      </c>
      <c r="K53" s="101"/>
      <c r="L53" s="102"/>
      <c r="M53" s="102"/>
      <c r="N53" s="103"/>
      <c r="O53" s="69" t="str">
        <f>IFERROR(VLOOKUP(B53,#REF!,3,FALSE),"")</f>
        <v/>
      </c>
      <c r="P53" s="56" t="str">
        <f t="shared" si="3"/>
        <v/>
      </c>
      <c r="Q53" s="63"/>
      <c r="R53" s="58"/>
      <c r="S53" s="88" t="str">
        <f t="shared" si="2"/>
        <v/>
      </c>
    </row>
    <row r="54" spans="1:19" ht="24" hidden="1" customHeight="1" x14ac:dyDescent="0.25">
      <c r="A54" s="169">
        <v>49</v>
      </c>
      <c r="B54" s="104"/>
      <c r="C54" s="99"/>
      <c r="D54" s="18"/>
      <c r="E54" s="18"/>
      <c r="F54" s="18"/>
      <c r="G54" s="18"/>
      <c r="H54" s="18"/>
      <c r="I54" s="105" t="s">
        <v>13</v>
      </c>
      <c r="J54" s="18" t="str">
        <f>IFERROR(IF(VLOOKUP(B54,#REF!,5,FALSE)=0,"",VLOOKUP(B54,#REF!,5,FALSE)),"")</f>
        <v/>
      </c>
      <c r="K54" s="101"/>
      <c r="L54" s="102"/>
      <c r="M54" s="102"/>
      <c r="N54" s="103"/>
      <c r="O54" s="69" t="str">
        <f>IFERROR(VLOOKUP(B54,#REF!,3,FALSE),"")</f>
        <v/>
      </c>
      <c r="P54" s="56" t="str">
        <f t="shared" si="3"/>
        <v/>
      </c>
      <c r="Q54" s="63"/>
      <c r="R54" s="58"/>
      <c r="S54" s="88" t="str">
        <f t="shared" si="2"/>
        <v/>
      </c>
    </row>
    <row r="55" spans="1:19" ht="24" hidden="1" customHeight="1" thickBot="1" x14ac:dyDescent="0.3">
      <c r="A55" s="172">
        <v>50</v>
      </c>
      <c r="B55" s="119"/>
      <c r="C55" s="120"/>
      <c r="D55" s="21"/>
      <c r="E55" s="21"/>
      <c r="F55" s="21"/>
      <c r="G55" s="21"/>
      <c r="H55" s="21"/>
      <c r="I55" s="121"/>
      <c r="J55" s="21" t="str">
        <f>IFERROR(IF(VLOOKUP(B55,#REF!,5,FALSE)=0,"",VLOOKUP(B55,#REF!,5,FALSE)),"")</f>
        <v/>
      </c>
      <c r="K55" s="122"/>
      <c r="L55" s="123"/>
      <c r="M55" s="123"/>
      <c r="N55" s="124"/>
      <c r="O55" s="125" t="str">
        <f>IFERROR(VLOOKUP(B55,#REF!,3,FALSE),"")</f>
        <v/>
      </c>
      <c r="P55" s="59" t="str">
        <f t="shared" si="3"/>
        <v/>
      </c>
      <c r="Q55" s="93"/>
      <c r="R55" s="61"/>
      <c r="S55" s="88" t="str">
        <f t="shared" si="2"/>
        <v/>
      </c>
    </row>
    <row r="56" spans="1:19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9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9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9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9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9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9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</sheetData>
  <sheetProtection algorithmName="SHA-512" hashValue="STvdbAJ5UbSNrmZ2S/3BqXfkS2/yQ8QU4hz/njki4amlt7PaMSv8+8ZtZLsSImmxYz0s129hFGAC6ssJKaq9wA==" saltValue="7yEc1bcq4Nf0KwKTpdEKSg==" spinCount="100000" sheet="1" selectLockedCells="1"/>
  <mergeCells count="15">
    <mergeCell ref="O3:O4"/>
    <mergeCell ref="Q3:R3"/>
    <mergeCell ref="H3:H4"/>
    <mergeCell ref="J3:J4"/>
    <mergeCell ref="K3:N3"/>
    <mergeCell ref="P3:P4"/>
    <mergeCell ref="A1:B1"/>
    <mergeCell ref="A3:A4"/>
    <mergeCell ref="B3:B4"/>
    <mergeCell ref="I3:I4"/>
    <mergeCell ref="C3:C4"/>
    <mergeCell ref="D3:D4"/>
    <mergeCell ref="E3:E4"/>
    <mergeCell ref="F3:F4"/>
    <mergeCell ref="G3:G4"/>
  </mergeCells>
  <phoneticPr fontId="11"/>
  <dataValidations count="3">
    <dataValidation type="list" allowBlank="1" showInputMessage="1" showErrorMessage="1" sqref="D5:D55" xr:uid="{00000000-0002-0000-0100-000000000000}">
      <formula1>"牡,牝,騙"</formula1>
    </dataValidation>
    <dataValidation type="list" allowBlank="1" showInputMessage="1" showErrorMessage="1" sqref="J6:J55" xr:uid="{00000000-0002-0000-0100-000001000000}">
      <formula1>"中障害D,中障害C,中障害B,中障害A,大障害B,大障害A"</formula1>
    </dataValidation>
    <dataValidation type="list" allowBlank="1" showInputMessage="1" showErrorMessage="1" sqref="P6:P55" xr:uid="{E120541B-AAE2-4CD4-B6E6-E2D7DAD0BC02}">
      <formula1>"公認競技出場予定あり,公認競技出場予定なし"</formula1>
    </dataValidation>
  </dataValidations>
  <pageMargins left="0.62992125984251968" right="0.23622047244094491" top="0.15748031496062992" bottom="0.15748031496062992" header="0.31496062992125984" footer="0.31496062992125984"/>
  <pageSetup paperSize="9" scale="5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V155"/>
  <sheetViews>
    <sheetView zoomScaleNormal="100" workbookViewId="0">
      <pane ySplit="3" topLeftCell="A4" activePane="bottomLeft" state="frozen"/>
      <selection activeCell="N92" sqref="N92"/>
      <selection pane="bottomLeft" activeCell="I14" sqref="I14"/>
    </sheetView>
  </sheetViews>
  <sheetFormatPr defaultColWidth="9" defaultRowHeight="18" customHeight="1" x14ac:dyDescent="0.25"/>
  <cols>
    <col min="1" max="1" width="4.125" style="83" customWidth="1"/>
    <col min="2" max="2" width="7" style="3" bestFit="1" customWidth="1"/>
    <col min="3" max="3" width="7" style="3" customWidth="1"/>
    <col min="4" max="4" width="21" style="2" bestFit="1" customWidth="1"/>
    <col min="5" max="5" width="12.5" style="2" customWidth="1"/>
    <col min="6" max="6" width="11.375" style="2" hidden="1" customWidth="1"/>
    <col min="7" max="7" width="18.625" style="2" customWidth="1"/>
    <col min="8" max="8" width="11.375" style="2" hidden="1" customWidth="1"/>
    <col min="9" max="9" width="22.5" style="2" customWidth="1"/>
    <col min="10" max="10" width="11.125" style="5" bestFit="1" customWidth="1"/>
    <col min="11" max="16384" width="9" style="2"/>
  </cols>
  <sheetData>
    <row r="1" spans="1:22" ht="31.5" customHeight="1" thickBot="1" x14ac:dyDescent="0.3">
      <c r="A1" s="581" t="s">
        <v>86</v>
      </c>
      <c r="B1" s="582"/>
      <c r="C1" s="583"/>
      <c r="D1" s="584" t="s">
        <v>87</v>
      </c>
      <c r="E1" s="585"/>
      <c r="F1" s="585"/>
      <c r="G1" s="585"/>
      <c r="H1" s="585"/>
      <c r="I1" s="27"/>
      <c r="J1" s="27"/>
      <c r="L1" s="27"/>
      <c r="M1" s="27"/>
      <c r="N1" s="27"/>
      <c r="O1" s="27"/>
      <c r="P1" s="27"/>
      <c r="Q1" s="27"/>
    </row>
    <row r="2" spans="1:22" ht="9" customHeight="1" thickBot="1" x14ac:dyDescent="0.3"/>
    <row r="3" spans="1:22" ht="24" customHeight="1" thickBot="1" x14ac:dyDescent="0.3">
      <c r="A3" s="133" t="s">
        <v>85</v>
      </c>
      <c r="B3" s="126" t="s">
        <v>20</v>
      </c>
      <c r="C3" s="8" t="s">
        <v>25</v>
      </c>
      <c r="D3" s="84" t="s">
        <v>26</v>
      </c>
      <c r="E3" s="8" t="s">
        <v>12</v>
      </c>
      <c r="F3" s="8" t="s">
        <v>23</v>
      </c>
      <c r="G3" s="8" t="s">
        <v>21</v>
      </c>
      <c r="H3" s="8" t="s">
        <v>24</v>
      </c>
      <c r="I3" s="8" t="s">
        <v>22</v>
      </c>
      <c r="J3" s="26" t="s">
        <v>10</v>
      </c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</row>
    <row r="4" spans="1:22" ht="24" customHeight="1" thickBot="1" x14ac:dyDescent="0.3">
      <c r="A4" s="127">
        <v>0</v>
      </c>
      <c r="B4" s="128">
        <v>1</v>
      </c>
      <c r="C4" s="78" t="s">
        <v>41</v>
      </c>
      <c r="D4" s="77" t="s">
        <v>62</v>
      </c>
      <c r="E4" s="77" t="s">
        <v>64</v>
      </c>
      <c r="F4" s="77">
        <v>123456</v>
      </c>
      <c r="G4" s="77" t="s">
        <v>65</v>
      </c>
      <c r="H4" s="77">
        <v>12345</v>
      </c>
      <c r="I4" s="77" t="s">
        <v>51</v>
      </c>
      <c r="J4" s="80">
        <v>5000</v>
      </c>
      <c r="K4" s="32" t="s">
        <v>45</v>
      </c>
    </row>
    <row r="5" spans="1:22" ht="24" customHeight="1" x14ac:dyDescent="0.25">
      <c r="A5" s="136">
        <v>1</v>
      </c>
      <c r="B5" s="137" t="str">
        <f>IFERROR(VLOOKUP(D5,'基本情報（メール申込用）'!$A$7:$B$56,2,FALSE),"")</f>
        <v/>
      </c>
      <c r="C5" s="129"/>
      <c r="D5" s="54"/>
      <c r="E5" s="38"/>
      <c r="F5" s="146" t="str">
        <f>IFERROR(VLOOKUP($E5,'①参加選手登録表 '!$C$4:$H$54,6,FALSE),"")</f>
        <v/>
      </c>
      <c r="G5" s="38"/>
      <c r="H5" s="146" t="str">
        <f>IFERROR(VLOOKUP($G5,②参加馬登録表!$C$5:$S$55,17,FALSE),"")</f>
        <v/>
      </c>
      <c r="I5" s="38" t="str">
        <f>IF(E5=0,"",IFERROR(IF('団体情報・合計（メール申込用）'!$C$3="","",'団体情報・合計（メール申込用）'!$C$3),""))</f>
        <v/>
      </c>
      <c r="J5" s="158" t="str">
        <f>IF(C5="OP",IFERROR(VLOOKUP(B5,'基本情報（メール申込用）'!$B$7:$D$56,3,FALSE),""),IFERROR(VLOOKUP(B5,'基本情報（メール申込用）'!$B$7:$D$56,2,FALSE),""))</f>
        <v/>
      </c>
    </row>
    <row r="6" spans="1:22" ht="24" customHeight="1" x14ac:dyDescent="0.25">
      <c r="A6" s="138">
        <v>2</v>
      </c>
      <c r="B6" s="139" t="str">
        <f>IFERROR(VLOOKUP(D6,'基本情報（メール申込用）'!$A$7:$B$56,2,FALSE),"")</f>
        <v/>
      </c>
      <c r="C6" s="130"/>
      <c r="D6" s="52"/>
      <c r="E6" s="33"/>
      <c r="F6" s="147" t="str">
        <f>IFERROR(VLOOKUP($E6,'①参加選手登録表 '!$C$4:$H$54,6,FALSE),"")</f>
        <v/>
      </c>
      <c r="G6" s="33"/>
      <c r="H6" s="149" t="str">
        <f>IFERROR(VLOOKUP($G6,②参加馬登録表!$C$5:$S$55,17,FALSE),"")</f>
        <v/>
      </c>
      <c r="I6" s="33" t="str">
        <f>IF(E6=0,"",IFERROR(IF('団体情報・合計（メール申込用）'!$C$3="","",'団体情報・合計（メール申込用）'!$C$3),""))</f>
        <v/>
      </c>
      <c r="J6" s="159" t="str">
        <f>IF(C6="OP",IFERROR(VLOOKUP(B6,'基本情報（メール申込用）'!$B$7:$D$56,3,FALSE),""),IFERROR(VLOOKUP(B6,'基本情報（メール申込用）'!$B$7:$D$56,2,FALSE),""))</f>
        <v/>
      </c>
    </row>
    <row r="7" spans="1:22" ht="24" customHeight="1" x14ac:dyDescent="0.25">
      <c r="A7" s="138">
        <v>3</v>
      </c>
      <c r="B7" s="139" t="str">
        <f>IFERROR(VLOOKUP(D7,'基本情報（メール申込用）'!$A$7:$B$56,2,FALSE),"")</f>
        <v/>
      </c>
      <c r="C7" s="130"/>
      <c r="D7" s="52"/>
      <c r="E7" s="33"/>
      <c r="F7" s="147" t="str">
        <f>IFERROR(VLOOKUP($E7,'①参加選手登録表 '!$C$4:$H$54,6,FALSE),"")</f>
        <v/>
      </c>
      <c r="G7" s="33"/>
      <c r="H7" s="149" t="str">
        <f>IFERROR(VLOOKUP($G7,②参加馬登録表!$C$5:$S$55,17,FALSE),"")</f>
        <v/>
      </c>
      <c r="I7" s="33" t="str">
        <f>IF(E7=0,"",IFERROR(IF('団体情報・合計（メール申込用）'!$C$3="","",'団体情報・合計（メール申込用）'!$C$3),""))</f>
        <v/>
      </c>
      <c r="J7" s="159" t="str">
        <f>IF(C7="OP",IFERROR(VLOOKUP(B7,'基本情報（メール申込用）'!$B$7:$D$56,3,FALSE),""),IFERROR(VLOOKUP(B7,'基本情報（メール申込用）'!$B$7:$D$56,2,FALSE),""))</f>
        <v/>
      </c>
    </row>
    <row r="8" spans="1:22" ht="24" customHeight="1" x14ac:dyDescent="0.25">
      <c r="A8" s="138">
        <v>4</v>
      </c>
      <c r="B8" s="139" t="str">
        <f>IFERROR(VLOOKUP(D8,'基本情報（メール申込用）'!$A$7:$B$56,2,FALSE),"")</f>
        <v/>
      </c>
      <c r="C8" s="130"/>
      <c r="D8" s="52"/>
      <c r="E8" s="33"/>
      <c r="F8" s="147" t="str">
        <f>IFERROR(VLOOKUP($E8,'①参加選手登録表 '!$C$4:$H$54,6,FALSE),"")</f>
        <v/>
      </c>
      <c r="G8" s="33"/>
      <c r="H8" s="149" t="str">
        <f>IFERROR(VLOOKUP($G8,②参加馬登録表!$C$5:$S$55,17,FALSE),"")</f>
        <v/>
      </c>
      <c r="I8" s="33" t="str">
        <f>IF(E8=0,"",IFERROR(IF('団体情報・合計（メール申込用）'!$C$3="","",'団体情報・合計（メール申込用）'!$C$3),""))</f>
        <v/>
      </c>
      <c r="J8" s="159" t="str">
        <f>IF(C8="OP",IFERROR(VLOOKUP(B8,'基本情報（メール申込用）'!$B$7:$D$56,3,FALSE),""),IFERROR(VLOOKUP(B8,'基本情報（メール申込用）'!$B$7:$D$56,2,FALSE),""))</f>
        <v/>
      </c>
    </row>
    <row r="9" spans="1:22" ht="24" customHeight="1" x14ac:dyDescent="0.25">
      <c r="A9" s="138">
        <v>5</v>
      </c>
      <c r="B9" s="139" t="str">
        <f>IFERROR(VLOOKUP(D9,'基本情報（メール申込用）'!$A$7:$B$56,2,FALSE),"")</f>
        <v/>
      </c>
      <c r="C9" s="130"/>
      <c r="D9" s="52"/>
      <c r="E9" s="33"/>
      <c r="F9" s="147" t="str">
        <f>IFERROR(VLOOKUP($E9,'①参加選手登録表 '!$C$4:$H$54,6,FALSE),"")</f>
        <v/>
      </c>
      <c r="G9" s="33"/>
      <c r="H9" s="149" t="str">
        <f>IFERROR(VLOOKUP($G9,②参加馬登録表!$C$5:$S$55,17,FALSE),"")</f>
        <v/>
      </c>
      <c r="I9" s="33" t="str">
        <f>IF(E9=0,"",IFERROR(IF('団体情報・合計（メール申込用）'!$C$3="","",'団体情報・合計（メール申込用）'!$C$3),""))</f>
        <v/>
      </c>
      <c r="J9" s="159" t="str">
        <f>IF(C9="OP",IFERROR(VLOOKUP(B9,'基本情報（メール申込用）'!$B$7:$D$56,3,FALSE),""),IFERROR(VLOOKUP(B9,'基本情報（メール申込用）'!$B$7:$D$56,2,FALSE),""))</f>
        <v/>
      </c>
    </row>
    <row r="10" spans="1:22" ht="24" customHeight="1" x14ac:dyDescent="0.25">
      <c r="A10" s="138">
        <v>6</v>
      </c>
      <c r="B10" s="139" t="str">
        <f>IFERROR(VLOOKUP(D10,'基本情報（メール申込用）'!$A$7:$B$56,2,FALSE),"")</f>
        <v/>
      </c>
      <c r="C10" s="130"/>
      <c r="D10" s="52"/>
      <c r="E10" s="33"/>
      <c r="F10" s="147" t="str">
        <f>IFERROR(VLOOKUP($E10,'①参加選手登録表 '!$C$4:$H$54,6,FALSE),"")</f>
        <v/>
      </c>
      <c r="G10" s="33"/>
      <c r="H10" s="149" t="str">
        <f>IFERROR(VLOOKUP($G10,②参加馬登録表!$C$5:$S$55,17,FALSE),"")</f>
        <v/>
      </c>
      <c r="I10" s="33" t="str">
        <f>IF(E10=0,"",IFERROR(IF('団体情報・合計（メール申込用）'!$C$3="","",'団体情報・合計（メール申込用）'!$C$3),""))</f>
        <v/>
      </c>
      <c r="J10" s="159" t="str">
        <f>IF(C10="OP",IFERROR(VLOOKUP(B10,'基本情報（メール申込用）'!$B$7:$D$56,3,FALSE),""),IFERROR(VLOOKUP(B10,'基本情報（メール申込用）'!$B$7:$D$56,2,FALSE),""))</f>
        <v/>
      </c>
    </row>
    <row r="11" spans="1:22" ht="24" customHeight="1" x14ac:dyDescent="0.25">
      <c r="A11" s="138">
        <v>7</v>
      </c>
      <c r="B11" s="139" t="str">
        <f>IFERROR(VLOOKUP(D11,'基本情報（メール申込用）'!$A$7:$B$56,2,FALSE),"")</f>
        <v/>
      </c>
      <c r="C11" s="130"/>
      <c r="D11" s="52"/>
      <c r="E11" s="33"/>
      <c r="F11" s="147" t="str">
        <f>IFERROR(VLOOKUP($E11,'①参加選手登録表 '!$C$4:$H$54,6,FALSE),"")</f>
        <v/>
      </c>
      <c r="G11" s="33"/>
      <c r="H11" s="149" t="str">
        <f>IFERROR(VLOOKUP($G11,②参加馬登録表!$C$5:$S$55,17,FALSE),"")</f>
        <v/>
      </c>
      <c r="I11" s="33" t="str">
        <f>IF(E11=0,"",IFERROR(IF('団体情報・合計（メール申込用）'!$C$3="","",'団体情報・合計（メール申込用）'!$C$3),""))</f>
        <v/>
      </c>
      <c r="J11" s="159" t="str">
        <f>IF(C11="OP",IFERROR(VLOOKUP(B11,'基本情報（メール申込用）'!$B$7:$D$56,3,FALSE),""),IFERROR(VLOOKUP(B11,'基本情報（メール申込用）'!$B$7:$D$56,2,FALSE),""))</f>
        <v/>
      </c>
    </row>
    <row r="12" spans="1:22" ht="24" customHeight="1" x14ac:dyDescent="0.25">
      <c r="A12" s="138">
        <v>8</v>
      </c>
      <c r="B12" s="139" t="str">
        <f>IFERROR(VLOOKUP(D12,'基本情報（メール申込用）'!$A$7:$B$56,2,FALSE),"")</f>
        <v/>
      </c>
      <c r="C12" s="130"/>
      <c r="D12" s="52"/>
      <c r="E12" s="33"/>
      <c r="F12" s="147" t="str">
        <f>IFERROR(VLOOKUP($E12,'①参加選手登録表 '!$C$4:$H$54,6,FALSE),"")</f>
        <v/>
      </c>
      <c r="G12" s="33"/>
      <c r="H12" s="149" t="str">
        <f>IFERROR(VLOOKUP($G12,②参加馬登録表!$C$5:$S$55,17,FALSE),"")</f>
        <v/>
      </c>
      <c r="I12" s="33" t="str">
        <f>IF(E12=0,"",IFERROR(IF('団体情報・合計（メール申込用）'!$C$3="","",'団体情報・合計（メール申込用）'!$C$3),""))</f>
        <v/>
      </c>
      <c r="J12" s="159" t="str">
        <f>IF(C12="OP",IFERROR(VLOOKUP(B12,'基本情報（メール申込用）'!$B$7:$D$56,3,FALSE),""),IFERROR(VLOOKUP(B12,'基本情報（メール申込用）'!$B$7:$D$56,2,FALSE),""))</f>
        <v/>
      </c>
    </row>
    <row r="13" spans="1:22" ht="24" customHeight="1" x14ac:dyDescent="0.25">
      <c r="A13" s="138">
        <v>9</v>
      </c>
      <c r="B13" s="139" t="str">
        <f>IFERROR(VLOOKUP(D13,'基本情報（メール申込用）'!$A$7:$B$56,2,FALSE),"")</f>
        <v/>
      </c>
      <c r="C13" s="130"/>
      <c r="D13" s="52"/>
      <c r="E13" s="33"/>
      <c r="F13" s="147" t="str">
        <f>IFERROR(VLOOKUP($E13,'①参加選手登録表 '!$C$4:$H$54,6,FALSE),"")</f>
        <v/>
      </c>
      <c r="G13" s="33"/>
      <c r="H13" s="149" t="str">
        <f>IFERROR(VLOOKUP($G13,②参加馬登録表!$C$5:$S$55,17,FALSE),"")</f>
        <v/>
      </c>
      <c r="I13" s="33" t="str">
        <f>IF(E13=0,"",IFERROR(IF('団体情報・合計（メール申込用）'!$C$3="","",'団体情報・合計（メール申込用）'!$C$3),""))</f>
        <v/>
      </c>
      <c r="J13" s="159" t="str">
        <f>IF(C13="OP",IFERROR(VLOOKUP(B13,'基本情報（メール申込用）'!$B$7:$D$56,3,FALSE),""),IFERROR(VLOOKUP(B13,'基本情報（メール申込用）'!$B$7:$D$56,2,FALSE),""))</f>
        <v/>
      </c>
    </row>
    <row r="14" spans="1:22" ht="24" customHeight="1" thickBot="1" x14ac:dyDescent="0.3">
      <c r="A14" s="140">
        <v>10</v>
      </c>
      <c r="B14" s="141" t="str">
        <f>IFERROR(VLOOKUP(D14,'基本情報（メール申込用）'!$A$7:$B$56,2,FALSE),"")</f>
        <v/>
      </c>
      <c r="C14" s="131"/>
      <c r="D14" s="55"/>
      <c r="E14" s="34"/>
      <c r="F14" s="148" t="str">
        <f>IFERROR(VLOOKUP($E14,'①参加選手登録表 '!$C$4:$H$54,6,FALSE),"")</f>
        <v/>
      </c>
      <c r="G14" s="34"/>
      <c r="H14" s="156" t="str">
        <f>IFERROR(VLOOKUP($G14,②参加馬登録表!$C$5:$S$55,17,FALSE),"")</f>
        <v/>
      </c>
      <c r="I14" s="34" t="str">
        <f>IF(E14=0,"",IFERROR(IF('団体情報・合計（メール申込用）'!$C$3="","",'団体情報・合計（メール申込用）'!$C$3),""))</f>
        <v/>
      </c>
      <c r="J14" s="160" t="str">
        <f>IF(C14="OP",IFERROR(VLOOKUP(B14,'基本情報（メール申込用）'!$B$7:$D$56,3,FALSE),""),IFERROR(VLOOKUP(B14,'基本情報（メール申込用）'!$B$7:$D$56,2,FALSE),""))</f>
        <v/>
      </c>
    </row>
    <row r="15" spans="1:22" ht="24" customHeight="1" x14ac:dyDescent="0.25">
      <c r="A15" s="142">
        <v>11</v>
      </c>
      <c r="B15" s="137" t="str">
        <f>IFERROR(VLOOKUP(D15,'基本情報（メール申込用）'!$A$7:$B$56,2,FALSE),"")</f>
        <v/>
      </c>
      <c r="C15" s="87"/>
      <c r="D15" s="51"/>
      <c r="E15" s="35"/>
      <c r="F15" s="149" t="str">
        <f>IFERROR(VLOOKUP($E15,'①参加選手登録表 '!$C$4:$H$54,6,FALSE),"")</f>
        <v/>
      </c>
      <c r="G15" s="35"/>
      <c r="H15" s="149" t="str">
        <f>IFERROR(VLOOKUP($G15,②参加馬登録表!$C$5:$S$55,17,FALSE),"")</f>
        <v/>
      </c>
      <c r="I15" s="35" t="str">
        <f>IF(E15=0,"",IFERROR(IF('団体情報・合計（メール申込用）'!$C$3="","",'団体情報・合計（メール申込用）'!$C$3),""))</f>
        <v/>
      </c>
      <c r="J15" s="161" t="str">
        <f>IF(C15="OP",IFERROR(VLOOKUP(B15,'基本情報（メール申込用）'!$B$7:$D$56,3,FALSE),""),IFERROR(VLOOKUP(B15,'基本情報（メール申込用）'!$B$7:$D$56,2,FALSE),""))</f>
        <v/>
      </c>
    </row>
    <row r="16" spans="1:22" ht="24" customHeight="1" x14ac:dyDescent="0.25">
      <c r="A16" s="138">
        <v>12</v>
      </c>
      <c r="B16" s="139" t="str">
        <f>IFERROR(VLOOKUP(D16,'基本情報（メール申込用）'!$A$7:$B$56,2,FALSE),"")</f>
        <v/>
      </c>
      <c r="C16" s="130"/>
      <c r="D16" s="52"/>
      <c r="E16" s="33"/>
      <c r="F16" s="147" t="str">
        <f>IFERROR(VLOOKUP($E16,'①参加選手登録表 '!$C$4:$H$54,6,FALSE),"")</f>
        <v/>
      </c>
      <c r="G16" s="33"/>
      <c r="H16" s="149" t="str">
        <f>IFERROR(VLOOKUP($G16,②参加馬登録表!$C$5:$S$55,17,FALSE),"")</f>
        <v/>
      </c>
      <c r="I16" s="33" t="str">
        <f>IF(E16=0,"",IFERROR(IF('団体情報・合計（メール申込用）'!$C$3="","",'団体情報・合計（メール申込用）'!$C$3),""))</f>
        <v/>
      </c>
      <c r="J16" s="159" t="str">
        <f>IF(C16="OP",IFERROR(VLOOKUP(B16,'基本情報（メール申込用）'!$B$7:$D$56,3,FALSE),""),IFERROR(VLOOKUP(B16,'基本情報（メール申込用）'!$B$7:$D$56,2,FALSE),""))</f>
        <v/>
      </c>
    </row>
    <row r="17" spans="1:10" ht="24" customHeight="1" x14ac:dyDescent="0.25">
      <c r="A17" s="138">
        <v>13</v>
      </c>
      <c r="B17" s="139" t="str">
        <f>IFERROR(VLOOKUP(D17,'基本情報（メール申込用）'!$A$7:$B$56,2,FALSE),"")</f>
        <v/>
      </c>
      <c r="C17" s="130"/>
      <c r="D17" s="52"/>
      <c r="E17" s="33"/>
      <c r="F17" s="147" t="str">
        <f>IFERROR(VLOOKUP($E17,'①参加選手登録表 '!$C$4:$H$54,6,FALSE),"")</f>
        <v/>
      </c>
      <c r="G17" s="33"/>
      <c r="H17" s="149" t="str">
        <f>IFERROR(VLOOKUP($G17,②参加馬登録表!$C$5:$S$55,17,FALSE),"")</f>
        <v/>
      </c>
      <c r="I17" s="33" t="str">
        <f>IF(E17=0,"",IFERROR(IF('団体情報・合計（メール申込用）'!$C$3="","",'団体情報・合計（メール申込用）'!$C$3),""))</f>
        <v/>
      </c>
      <c r="J17" s="159" t="str">
        <f>IF(C17="OP",IFERROR(VLOOKUP(B17,'基本情報（メール申込用）'!$B$7:$D$56,3,FALSE),""),IFERROR(VLOOKUP(B17,'基本情報（メール申込用）'!$B$7:$D$56,2,FALSE),""))</f>
        <v/>
      </c>
    </row>
    <row r="18" spans="1:10" ht="24" customHeight="1" x14ac:dyDescent="0.25">
      <c r="A18" s="138">
        <v>14</v>
      </c>
      <c r="B18" s="139" t="str">
        <f>IFERROR(VLOOKUP(D18,'基本情報（メール申込用）'!$A$7:$B$56,2,FALSE),"")</f>
        <v/>
      </c>
      <c r="C18" s="130"/>
      <c r="D18" s="52"/>
      <c r="E18" s="33"/>
      <c r="F18" s="147" t="str">
        <f>IFERROR(VLOOKUP($E18,'①参加選手登録表 '!$C$4:$H$54,6,FALSE),"")</f>
        <v/>
      </c>
      <c r="G18" s="33"/>
      <c r="H18" s="149" t="str">
        <f>IFERROR(VLOOKUP($G18,②参加馬登録表!$C$5:$S$55,17,FALSE),"")</f>
        <v/>
      </c>
      <c r="I18" s="33" t="str">
        <f>IF(E18=0,"",IFERROR(IF('団体情報・合計（メール申込用）'!$C$3="","",'団体情報・合計（メール申込用）'!$C$3),""))</f>
        <v/>
      </c>
      <c r="J18" s="159" t="str">
        <f>IF(C18="OP",IFERROR(VLOOKUP(B18,'基本情報（メール申込用）'!$B$7:$D$56,3,FALSE),""),IFERROR(VLOOKUP(B18,'基本情報（メール申込用）'!$B$7:$D$56,2,FALSE),""))</f>
        <v/>
      </c>
    </row>
    <row r="19" spans="1:10" ht="24" customHeight="1" x14ac:dyDescent="0.25">
      <c r="A19" s="138">
        <v>15</v>
      </c>
      <c r="B19" s="139" t="str">
        <f>IFERROR(VLOOKUP(D19,'基本情報（メール申込用）'!$A$7:$B$56,2,FALSE),"")</f>
        <v/>
      </c>
      <c r="C19" s="130"/>
      <c r="D19" s="52"/>
      <c r="E19" s="33"/>
      <c r="F19" s="147" t="str">
        <f>IFERROR(VLOOKUP($E19,'①参加選手登録表 '!$C$4:$H$54,6,FALSE),"")</f>
        <v/>
      </c>
      <c r="G19" s="33"/>
      <c r="H19" s="149" t="str">
        <f>IFERROR(VLOOKUP($G19,②参加馬登録表!$C$5:$S$55,17,FALSE),"")</f>
        <v/>
      </c>
      <c r="I19" s="33" t="str">
        <f>IF(E19=0,"",IFERROR(IF('団体情報・合計（メール申込用）'!$C$3="","",'団体情報・合計（メール申込用）'!$C$3),""))</f>
        <v/>
      </c>
      <c r="J19" s="159" t="str">
        <f>IF(C19="OP",IFERROR(VLOOKUP(B19,'基本情報（メール申込用）'!$B$7:$D$56,3,FALSE),""),IFERROR(VLOOKUP(B19,'基本情報（メール申込用）'!$B$7:$D$56,2,FALSE),""))</f>
        <v/>
      </c>
    </row>
    <row r="20" spans="1:10" ht="24" customHeight="1" x14ac:dyDescent="0.25">
      <c r="A20" s="138">
        <v>16</v>
      </c>
      <c r="B20" s="139" t="str">
        <f>IFERROR(VLOOKUP(D20,'基本情報（メール申込用）'!$A$7:$B$56,2,FALSE),"")</f>
        <v/>
      </c>
      <c r="C20" s="130"/>
      <c r="D20" s="52"/>
      <c r="E20" s="33"/>
      <c r="F20" s="147" t="str">
        <f>IFERROR(VLOOKUP($E20,'①参加選手登録表 '!$C$4:$H$54,6,FALSE),"")</f>
        <v/>
      </c>
      <c r="G20" s="33"/>
      <c r="H20" s="149" t="str">
        <f>IFERROR(VLOOKUP($G20,②参加馬登録表!$C$5:$S$55,17,FALSE),"")</f>
        <v/>
      </c>
      <c r="I20" s="33" t="str">
        <f>IF(E20=0,"",IFERROR(IF('団体情報・合計（メール申込用）'!$C$3="","",'団体情報・合計（メール申込用）'!$C$3),""))</f>
        <v/>
      </c>
      <c r="J20" s="159" t="str">
        <f>IF(C20="OP",IFERROR(VLOOKUP(B20,'基本情報（メール申込用）'!$B$7:$D$56,3,FALSE),""),IFERROR(VLOOKUP(B20,'基本情報（メール申込用）'!$B$7:$D$56,2,FALSE),""))</f>
        <v/>
      </c>
    </row>
    <row r="21" spans="1:10" ht="24" customHeight="1" x14ac:dyDescent="0.25">
      <c r="A21" s="138">
        <v>17</v>
      </c>
      <c r="B21" s="139" t="str">
        <f>IFERROR(VLOOKUP(D21,'基本情報（メール申込用）'!$A$7:$B$56,2,FALSE),"")</f>
        <v/>
      </c>
      <c r="C21" s="130"/>
      <c r="D21" s="52"/>
      <c r="E21" s="33"/>
      <c r="F21" s="147" t="str">
        <f>IFERROR(VLOOKUP($E21,'①参加選手登録表 '!$C$4:$H$54,6,FALSE),"")</f>
        <v/>
      </c>
      <c r="G21" s="33"/>
      <c r="H21" s="149" t="str">
        <f>IFERROR(VLOOKUP($G21,②参加馬登録表!$C$5:$S$55,17,FALSE),"")</f>
        <v/>
      </c>
      <c r="I21" s="33"/>
      <c r="J21" s="159" t="str">
        <f>IF(C21="OP",IFERROR(VLOOKUP(B21,'基本情報（メール申込用）'!$B$7:$D$56,3,FALSE),""),IFERROR(VLOOKUP(B21,'基本情報（メール申込用）'!$B$7:$D$56,2,FALSE),""))</f>
        <v/>
      </c>
    </row>
    <row r="22" spans="1:10" ht="24" customHeight="1" x14ac:dyDescent="0.25">
      <c r="A22" s="138">
        <v>18</v>
      </c>
      <c r="B22" s="139" t="str">
        <f>IFERROR(VLOOKUP(D22,'基本情報（メール申込用）'!$A$7:$B$56,2,FALSE),"")</f>
        <v/>
      </c>
      <c r="C22" s="130"/>
      <c r="D22" s="52"/>
      <c r="E22" s="33"/>
      <c r="F22" s="147" t="str">
        <f>IFERROR(VLOOKUP($E22,'①参加選手登録表 '!$C$4:$H$54,6,FALSE),"")</f>
        <v/>
      </c>
      <c r="G22" s="33"/>
      <c r="H22" s="149" t="str">
        <f>IFERROR(VLOOKUP($G22,②参加馬登録表!$C$5:$S$55,17,FALSE),"")</f>
        <v/>
      </c>
      <c r="I22" s="33" t="str">
        <f>IF(E22=0,"",IFERROR(IF('団体情報・合計（メール申込用）'!$C$3="","",'団体情報・合計（メール申込用）'!$C$3),""))</f>
        <v/>
      </c>
      <c r="J22" s="159" t="str">
        <f>IF(C22="OP",IFERROR(VLOOKUP(B22,'基本情報（メール申込用）'!$B$7:$D$56,3,FALSE),""),IFERROR(VLOOKUP(B22,'基本情報（メール申込用）'!$B$7:$D$56,2,FALSE),""))</f>
        <v/>
      </c>
    </row>
    <row r="23" spans="1:10" ht="24" customHeight="1" x14ac:dyDescent="0.25">
      <c r="A23" s="138">
        <v>19</v>
      </c>
      <c r="B23" s="139" t="str">
        <f>IFERROR(VLOOKUP(D23,'基本情報（メール申込用）'!$A$7:$B$56,2,FALSE),"")</f>
        <v/>
      </c>
      <c r="C23" s="130"/>
      <c r="D23" s="52"/>
      <c r="E23" s="33"/>
      <c r="F23" s="147" t="str">
        <f>IFERROR(VLOOKUP($E23,'①参加選手登録表 '!$C$4:$H$54,6,FALSE),"")</f>
        <v/>
      </c>
      <c r="G23" s="33"/>
      <c r="H23" s="149" t="str">
        <f>IFERROR(VLOOKUP($G23,②参加馬登録表!$C$5:$S$55,17,FALSE),"")</f>
        <v/>
      </c>
      <c r="I23" s="33" t="str">
        <f>IF(E23=0,"",IFERROR(IF('団体情報・合計（メール申込用）'!$C$3="","",'団体情報・合計（メール申込用）'!$C$3),""))</f>
        <v/>
      </c>
      <c r="J23" s="159" t="str">
        <f>IF(C23="OP",IFERROR(VLOOKUP(B23,'基本情報（メール申込用）'!$B$7:$D$56,3,FALSE),""),IFERROR(VLOOKUP(B23,'基本情報（メール申込用）'!$B$7:$D$56,2,FALSE),""))</f>
        <v/>
      </c>
    </row>
    <row r="24" spans="1:10" ht="24" customHeight="1" thickBot="1" x14ac:dyDescent="0.3">
      <c r="A24" s="143">
        <v>20</v>
      </c>
      <c r="B24" s="144" t="str">
        <f>IFERROR(VLOOKUP(D24,'基本情報（メール申込用）'!$A$7:$B$56,2,FALSE),"")</f>
        <v/>
      </c>
      <c r="C24" s="132"/>
      <c r="D24" s="53"/>
      <c r="E24" s="36"/>
      <c r="F24" s="150" t="str">
        <f>IFERROR(VLOOKUP($E24,'①参加選手登録表 '!$C$4:$H$54,6,FALSE),"")</f>
        <v/>
      </c>
      <c r="G24" s="36"/>
      <c r="H24" s="157" t="str">
        <f>IFERROR(VLOOKUP($G24,②参加馬登録表!$C$5:$S$55,17,FALSE),"")</f>
        <v/>
      </c>
      <c r="I24" s="36" t="str">
        <f>IF(E24=0,"",IFERROR(IF('団体情報・合計（メール申込用）'!$C$3="","",'団体情報・合計（メール申込用）'!$C$3),""))</f>
        <v/>
      </c>
      <c r="J24" s="162" t="str">
        <f>IF(C24="OP",IFERROR(VLOOKUP(B24,'基本情報（メール申込用）'!$B$7:$D$56,3,FALSE),""),IFERROR(VLOOKUP(B24,'基本情報（メール申込用）'!$B$7:$D$56,2,FALSE),""))</f>
        <v/>
      </c>
    </row>
    <row r="25" spans="1:10" ht="24" customHeight="1" x14ac:dyDescent="0.25">
      <c r="A25" s="136">
        <v>21</v>
      </c>
      <c r="B25" s="145" t="str">
        <f>IFERROR(VLOOKUP(D25,'基本情報（メール申込用）'!$A$7:$B$56,2,FALSE),"")</f>
        <v/>
      </c>
      <c r="C25" s="129"/>
      <c r="D25" s="54"/>
      <c r="E25" s="38"/>
      <c r="F25" s="146" t="str">
        <f>IFERROR(VLOOKUP($E25,'①参加選手登録表 '!$C$4:$H$54,6,FALSE),"")</f>
        <v/>
      </c>
      <c r="G25" s="38"/>
      <c r="H25" s="146" t="str">
        <f>IFERROR(VLOOKUP($G25,②参加馬登録表!$C$5:$S$55,17,FALSE),"")</f>
        <v/>
      </c>
      <c r="I25" s="38" t="str">
        <f>IF(E25=0,"",IFERROR(IF('団体情報・合計（メール申込用）'!$C$3="","",'団体情報・合計（メール申込用）'!$C$3),""))</f>
        <v/>
      </c>
      <c r="J25" s="158" t="str">
        <f>IF(C25="OP",IFERROR(VLOOKUP(B25,'基本情報（メール申込用）'!$B$7:$D$56,3,FALSE),""),IFERROR(VLOOKUP(B25,'基本情報（メール申込用）'!$B$7:$D$56,2,FALSE),""))</f>
        <v/>
      </c>
    </row>
    <row r="26" spans="1:10" ht="24" customHeight="1" x14ac:dyDescent="0.25">
      <c r="A26" s="138">
        <v>22</v>
      </c>
      <c r="B26" s="139" t="str">
        <f>IFERROR(VLOOKUP(D26,'基本情報（メール申込用）'!$A$7:$B$56,2,FALSE),"")</f>
        <v/>
      </c>
      <c r="C26" s="130"/>
      <c r="D26" s="52"/>
      <c r="E26" s="33"/>
      <c r="F26" s="147" t="str">
        <f>IFERROR(VLOOKUP($E26,'①参加選手登録表 '!$C$4:$H$54,6,FALSE),"")</f>
        <v/>
      </c>
      <c r="G26" s="33"/>
      <c r="H26" s="149" t="str">
        <f>IFERROR(VLOOKUP($G26,②参加馬登録表!$C$5:$S$55,17,FALSE),"")</f>
        <v/>
      </c>
      <c r="I26" s="33" t="str">
        <f>IF(E26=0,"",IFERROR(IF('団体情報・合計（メール申込用）'!$C$3="","",'団体情報・合計（メール申込用）'!$C$3),""))</f>
        <v/>
      </c>
      <c r="J26" s="159" t="str">
        <f>IF(C26="OP",IFERROR(VLOOKUP(B26,'基本情報（メール申込用）'!$B$7:$D$56,3,FALSE),""),IFERROR(VLOOKUP(B26,'基本情報（メール申込用）'!$B$7:$D$56,2,FALSE),""))</f>
        <v/>
      </c>
    </row>
    <row r="27" spans="1:10" ht="24" customHeight="1" x14ac:dyDescent="0.25">
      <c r="A27" s="138">
        <v>23</v>
      </c>
      <c r="B27" s="139" t="str">
        <f>IFERROR(VLOOKUP(D27,'基本情報（メール申込用）'!$A$7:$B$56,2,FALSE),"")</f>
        <v/>
      </c>
      <c r="C27" s="130"/>
      <c r="D27" s="52"/>
      <c r="E27" s="33"/>
      <c r="F27" s="147" t="str">
        <f>IFERROR(VLOOKUP($E27,'①参加選手登録表 '!$C$4:$H$54,6,FALSE),"")</f>
        <v/>
      </c>
      <c r="G27" s="33"/>
      <c r="H27" s="149" t="str">
        <f>IFERROR(VLOOKUP($G27,②参加馬登録表!$C$5:$S$55,17,FALSE),"")</f>
        <v/>
      </c>
      <c r="I27" s="33" t="str">
        <f>IF(E27=0,"",IFERROR(IF('団体情報・合計（メール申込用）'!$C$3="","",'団体情報・合計（メール申込用）'!$C$3),""))</f>
        <v/>
      </c>
      <c r="J27" s="159" t="str">
        <f>IF(C27="OP",IFERROR(VLOOKUP(B27,'基本情報（メール申込用）'!$B$7:$D$56,3,FALSE),""),IFERROR(VLOOKUP(B27,'基本情報（メール申込用）'!$B$7:$D$56,2,FALSE),""))</f>
        <v/>
      </c>
    </row>
    <row r="28" spans="1:10" ht="24" customHeight="1" x14ac:dyDescent="0.25">
      <c r="A28" s="138">
        <v>24</v>
      </c>
      <c r="B28" s="139" t="str">
        <f>IFERROR(VLOOKUP(D28,'基本情報（メール申込用）'!$A$7:$B$56,2,FALSE),"")</f>
        <v/>
      </c>
      <c r="C28" s="130"/>
      <c r="D28" s="52"/>
      <c r="E28" s="33"/>
      <c r="F28" s="147" t="str">
        <f>IFERROR(VLOOKUP($E28,'①参加選手登録表 '!$C$4:$H$54,6,FALSE),"")</f>
        <v/>
      </c>
      <c r="G28" s="33"/>
      <c r="H28" s="149" t="str">
        <f>IFERROR(VLOOKUP($G28,②参加馬登録表!$C$5:$S$55,17,FALSE),"")</f>
        <v/>
      </c>
      <c r="I28" s="33" t="str">
        <f>IF(E28=0,"",IFERROR(IF('団体情報・合計（メール申込用）'!$C$3="","",'団体情報・合計（メール申込用）'!$C$3),""))</f>
        <v/>
      </c>
      <c r="J28" s="159" t="str">
        <f>IF(C28="OP",IFERROR(VLOOKUP(B28,'基本情報（メール申込用）'!$B$7:$D$56,3,FALSE),""),IFERROR(VLOOKUP(B28,'基本情報（メール申込用）'!$B$7:$D$56,2,FALSE),""))</f>
        <v/>
      </c>
    </row>
    <row r="29" spans="1:10" ht="24" customHeight="1" x14ac:dyDescent="0.25">
      <c r="A29" s="138">
        <v>25</v>
      </c>
      <c r="B29" s="139" t="str">
        <f>IFERROR(VLOOKUP(D29,'基本情報（メール申込用）'!$A$7:$B$56,2,FALSE),"")</f>
        <v/>
      </c>
      <c r="C29" s="130"/>
      <c r="D29" s="52"/>
      <c r="E29" s="33"/>
      <c r="F29" s="147" t="str">
        <f>IFERROR(VLOOKUP($E29,'①参加選手登録表 '!$C$4:$H$54,6,FALSE),"")</f>
        <v/>
      </c>
      <c r="G29" s="33"/>
      <c r="H29" s="149" t="str">
        <f>IFERROR(VLOOKUP($G29,②参加馬登録表!$C$5:$S$55,17,FALSE),"")</f>
        <v/>
      </c>
      <c r="I29" s="33" t="str">
        <f>IF(E29=0,"",IFERROR(IF('団体情報・合計（メール申込用）'!$C$3="","",'団体情報・合計（メール申込用）'!$C$3),""))</f>
        <v/>
      </c>
      <c r="J29" s="159" t="str">
        <f>IF(C29="OP",IFERROR(VLOOKUP(B29,'基本情報（メール申込用）'!$B$7:$D$56,3,FALSE),""),IFERROR(VLOOKUP(B29,'基本情報（メール申込用）'!$B$7:$D$56,2,FALSE),""))</f>
        <v/>
      </c>
    </row>
    <row r="30" spans="1:10" ht="24" customHeight="1" x14ac:dyDescent="0.25">
      <c r="A30" s="138">
        <v>26</v>
      </c>
      <c r="B30" s="139" t="str">
        <f>IFERROR(VLOOKUP(D30,'基本情報（メール申込用）'!$A$7:$B$56,2,FALSE),"")</f>
        <v/>
      </c>
      <c r="C30" s="130"/>
      <c r="D30" s="52"/>
      <c r="E30" s="33"/>
      <c r="F30" s="147" t="str">
        <f>IFERROR(VLOOKUP($E30,'①参加選手登録表 '!$C$4:$H$54,6,FALSE),"")</f>
        <v/>
      </c>
      <c r="G30" s="33"/>
      <c r="H30" s="149" t="str">
        <f>IFERROR(VLOOKUP($G30,②参加馬登録表!$C$5:$S$55,17,FALSE),"")</f>
        <v/>
      </c>
      <c r="I30" s="33" t="str">
        <f>IF(E30=0,"",IFERROR(IF('団体情報・合計（メール申込用）'!$C$3="","",'団体情報・合計（メール申込用）'!$C$3),""))</f>
        <v/>
      </c>
      <c r="J30" s="159" t="str">
        <f>IF(C30="OP",IFERROR(VLOOKUP(B30,'基本情報（メール申込用）'!$B$7:$D$56,3,FALSE),""),IFERROR(VLOOKUP(B30,'基本情報（メール申込用）'!$B$7:$D$56,2,FALSE),""))</f>
        <v/>
      </c>
    </row>
    <row r="31" spans="1:10" ht="24" customHeight="1" x14ac:dyDescent="0.25">
      <c r="A31" s="138">
        <v>27</v>
      </c>
      <c r="B31" s="139" t="str">
        <f>IFERROR(VLOOKUP(D31,'基本情報（メール申込用）'!$A$7:$B$56,2,FALSE),"")</f>
        <v/>
      </c>
      <c r="C31" s="130"/>
      <c r="D31" s="52"/>
      <c r="E31" s="33"/>
      <c r="F31" s="147" t="str">
        <f>IFERROR(VLOOKUP($E31,'①参加選手登録表 '!$C$4:$H$54,6,FALSE),"")</f>
        <v/>
      </c>
      <c r="G31" s="33"/>
      <c r="H31" s="149" t="str">
        <f>IFERROR(VLOOKUP($G31,②参加馬登録表!$C$5:$S$55,17,FALSE),"")</f>
        <v/>
      </c>
      <c r="I31" s="33" t="str">
        <f>IF(E31=0,"",IFERROR(IF('団体情報・合計（メール申込用）'!$C$3="","",'団体情報・合計（メール申込用）'!$C$3),""))</f>
        <v/>
      </c>
      <c r="J31" s="159" t="str">
        <f>IF(C31="OP",IFERROR(VLOOKUP(B31,'基本情報（メール申込用）'!$B$7:$D$56,3,FALSE),""),IFERROR(VLOOKUP(B31,'基本情報（メール申込用）'!$B$7:$D$56,2,FALSE),""))</f>
        <v/>
      </c>
    </row>
    <row r="32" spans="1:10" ht="24" customHeight="1" x14ac:dyDescent="0.25">
      <c r="A32" s="138">
        <v>28</v>
      </c>
      <c r="B32" s="139" t="str">
        <f>IFERROR(VLOOKUP(D32,'基本情報（メール申込用）'!$A$7:$B$56,2,FALSE),"")</f>
        <v/>
      </c>
      <c r="C32" s="130"/>
      <c r="D32" s="52"/>
      <c r="E32" s="33"/>
      <c r="F32" s="147" t="str">
        <f>IFERROR(VLOOKUP($E32,'①参加選手登録表 '!$C$4:$H$54,6,FALSE),"")</f>
        <v/>
      </c>
      <c r="G32" s="33"/>
      <c r="H32" s="149" t="str">
        <f>IFERROR(VLOOKUP($G32,②参加馬登録表!$C$5:$S$55,17,FALSE),"")</f>
        <v/>
      </c>
      <c r="I32" s="33" t="str">
        <f>IF(E32=0,"",IFERROR(IF('団体情報・合計（メール申込用）'!$C$3="","",'団体情報・合計（メール申込用）'!$C$3),""))</f>
        <v/>
      </c>
      <c r="J32" s="159" t="str">
        <f>IF(C32="OP",IFERROR(VLOOKUP(B32,'基本情報（メール申込用）'!$B$7:$D$56,3,FALSE),""),IFERROR(VLOOKUP(B32,'基本情報（メール申込用）'!$B$7:$D$56,2,FALSE),""))</f>
        <v/>
      </c>
    </row>
    <row r="33" spans="1:10" ht="24" customHeight="1" x14ac:dyDescent="0.25">
      <c r="A33" s="138">
        <v>29</v>
      </c>
      <c r="B33" s="139" t="str">
        <f>IFERROR(VLOOKUP(D33,'基本情報（メール申込用）'!$A$7:$B$56,2,FALSE),"")</f>
        <v/>
      </c>
      <c r="C33" s="130"/>
      <c r="D33" s="52"/>
      <c r="E33" s="33"/>
      <c r="F33" s="147" t="str">
        <f>IFERROR(VLOOKUP($E33,'①参加選手登録表 '!$C$4:$H$54,6,FALSE),"")</f>
        <v/>
      </c>
      <c r="G33" s="33"/>
      <c r="H33" s="149" t="str">
        <f>IFERROR(VLOOKUP($G33,②参加馬登録表!$C$5:$S$55,17,FALSE),"")</f>
        <v/>
      </c>
      <c r="I33" s="33" t="str">
        <f>IF(E33=0,"",IFERROR(IF('団体情報・合計（メール申込用）'!$C$3="","",'団体情報・合計（メール申込用）'!$C$3),""))</f>
        <v/>
      </c>
      <c r="J33" s="159" t="str">
        <f>IF(C33="OP",IFERROR(VLOOKUP(B33,'基本情報（メール申込用）'!$B$7:$D$56,3,FALSE),""),IFERROR(VLOOKUP(B33,'基本情報（メール申込用）'!$B$7:$D$56,2,FALSE),""))</f>
        <v/>
      </c>
    </row>
    <row r="34" spans="1:10" ht="24" customHeight="1" thickBot="1" x14ac:dyDescent="0.3">
      <c r="A34" s="140">
        <v>30</v>
      </c>
      <c r="B34" s="141" t="str">
        <f>IFERROR(VLOOKUP(D34,'基本情報（メール申込用）'!$A$7:$B$56,2,FALSE),"")</f>
        <v/>
      </c>
      <c r="C34" s="131"/>
      <c r="D34" s="55"/>
      <c r="E34" s="34"/>
      <c r="F34" s="148" t="str">
        <f>IFERROR(VLOOKUP($E34,'①参加選手登録表 '!$C$4:$H$54,6,FALSE),"")</f>
        <v/>
      </c>
      <c r="G34" s="34"/>
      <c r="H34" s="156" t="str">
        <f>IFERROR(VLOOKUP($G34,②参加馬登録表!$C$5:$S$55,17,FALSE),"")</f>
        <v/>
      </c>
      <c r="I34" s="34" t="str">
        <f>IF(E34=0,"",IFERROR(IF('団体情報・合計（メール申込用）'!$C$3="","",'団体情報・合計（メール申込用）'!$C$3),""))</f>
        <v/>
      </c>
      <c r="J34" s="160" t="str">
        <f>IF(C34="OP",IFERROR(VLOOKUP(B34,'基本情報（メール申込用）'!$B$7:$D$56,3,FALSE),""),IFERROR(VLOOKUP(B34,'基本情報（メール申込用）'!$B$7:$D$56,2,FALSE),""))</f>
        <v/>
      </c>
    </row>
    <row r="35" spans="1:10" ht="24" customHeight="1" x14ac:dyDescent="0.25">
      <c r="A35" s="142">
        <v>31</v>
      </c>
      <c r="B35" s="137" t="str">
        <f>IFERROR(VLOOKUP(D35,'基本情報（メール申込用）'!$A$7:$B$56,2,FALSE),"")</f>
        <v/>
      </c>
      <c r="C35" s="87"/>
      <c r="D35" s="51"/>
      <c r="E35" s="35"/>
      <c r="F35" s="149" t="str">
        <f>IFERROR(VLOOKUP($E35,'①参加選手登録表 '!$C$4:$H$54,6,FALSE),"")</f>
        <v/>
      </c>
      <c r="G35" s="35"/>
      <c r="H35" s="149" t="str">
        <f>IFERROR(VLOOKUP($G35,②参加馬登録表!$C$5:$S$55,17,FALSE),"")</f>
        <v/>
      </c>
      <c r="I35" s="35" t="str">
        <f>IF(E35=0,"",IFERROR(IF('団体情報・合計（メール申込用）'!$C$3="","",'団体情報・合計（メール申込用）'!$C$3),""))</f>
        <v/>
      </c>
      <c r="J35" s="161" t="str">
        <f>IF(C35="OP",IFERROR(VLOOKUP(B35,'基本情報（メール申込用）'!$B$7:$D$56,3,FALSE),""),IFERROR(VLOOKUP(B35,'基本情報（メール申込用）'!$B$7:$D$56,2,FALSE),""))</f>
        <v/>
      </c>
    </row>
    <row r="36" spans="1:10" ht="24" customHeight="1" x14ac:dyDescent="0.25">
      <c r="A36" s="138">
        <v>32</v>
      </c>
      <c r="B36" s="139" t="str">
        <f>IFERROR(VLOOKUP(D36,'基本情報（メール申込用）'!$A$7:$B$56,2,FALSE),"")</f>
        <v/>
      </c>
      <c r="C36" s="130"/>
      <c r="D36" s="52"/>
      <c r="E36" s="33"/>
      <c r="F36" s="147" t="str">
        <f>IFERROR(VLOOKUP($E36,'①参加選手登録表 '!$C$4:$H$54,6,FALSE),"")</f>
        <v/>
      </c>
      <c r="G36" s="33"/>
      <c r="H36" s="149" t="str">
        <f>IFERROR(VLOOKUP($G36,②参加馬登録表!$C$5:$S$55,17,FALSE),"")</f>
        <v/>
      </c>
      <c r="I36" s="33" t="str">
        <f>IF(E36=0,"",IFERROR(IF('団体情報・合計（メール申込用）'!$C$3="","",'団体情報・合計（メール申込用）'!$C$3),""))</f>
        <v/>
      </c>
      <c r="J36" s="159" t="str">
        <f>IF(C36="OP",IFERROR(VLOOKUP(B36,'基本情報（メール申込用）'!$B$7:$D$56,3,FALSE),""),IFERROR(VLOOKUP(B36,'基本情報（メール申込用）'!$B$7:$D$56,2,FALSE),""))</f>
        <v/>
      </c>
    </row>
    <row r="37" spans="1:10" ht="24" customHeight="1" x14ac:dyDescent="0.25">
      <c r="A37" s="138">
        <v>33</v>
      </c>
      <c r="B37" s="139" t="str">
        <f>IFERROR(VLOOKUP(D37,'基本情報（メール申込用）'!$A$7:$B$56,2,FALSE),"")</f>
        <v/>
      </c>
      <c r="C37" s="130"/>
      <c r="D37" s="52"/>
      <c r="E37" s="33"/>
      <c r="F37" s="147" t="str">
        <f>IFERROR(VLOOKUP($E37,'①参加選手登録表 '!$C$4:$H$54,6,FALSE),"")</f>
        <v/>
      </c>
      <c r="G37" s="33"/>
      <c r="H37" s="149" t="str">
        <f>IFERROR(VLOOKUP($G37,②参加馬登録表!$C$5:$S$55,17,FALSE),"")</f>
        <v/>
      </c>
      <c r="I37" s="33" t="str">
        <f>IF(E37=0,"",IFERROR(IF('団体情報・合計（メール申込用）'!$C$3="","",'団体情報・合計（メール申込用）'!$C$3),""))</f>
        <v/>
      </c>
      <c r="J37" s="159" t="str">
        <f>IF(C37="OP",IFERROR(VLOOKUP(B37,'基本情報（メール申込用）'!$B$7:$D$56,3,FALSE),""),IFERROR(VLOOKUP(B37,'基本情報（メール申込用）'!$B$7:$D$56,2,FALSE),""))</f>
        <v/>
      </c>
    </row>
    <row r="38" spans="1:10" ht="24" customHeight="1" x14ac:dyDescent="0.25">
      <c r="A38" s="138">
        <v>34</v>
      </c>
      <c r="B38" s="139" t="str">
        <f>IFERROR(VLOOKUP(D38,'基本情報（メール申込用）'!$A$7:$B$56,2,FALSE),"")</f>
        <v/>
      </c>
      <c r="C38" s="130"/>
      <c r="D38" s="52"/>
      <c r="E38" s="33"/>
      <c r="F38" s="147" t="str">
        <f>IFERROR(VLOOKUP($E38,'①参加選手登録表 '!$C$4:$H$54,6,FALSE),"")</f>
        <v/>
      </c>
      <c r="G38" s="33"/>
      <c r="H38" s="149" t="str">
        <f>IFERROR(VLOOKUP($G38,②参加馬登録表!$C$5:$S$55,17,FALSE),"")</f>
        <v/>
      </c>
      <c r="I38" s="33" t="str">
        <f>IF(E38=0,"",IFERROR(IF('団体情報・合計（メール申込用）'!$C$3="","",'団体情報・合計（メール申込用）'!$C$3),""))</f>
        <v/>
      </c>
      <c r="J38" s="159" t="str">
        <f>IF(C38="OP",IFERROR(VLOOKUP(B38,'基本情報（メール申込用）'!$B$7:$D$56,3,FALSE),""),IFERROR(VLOOKUP(B38,'基本情報（メール申込用）'!$B$7:$D$56,2,FALSE),""))</f>
        <v/>
      </c>
    </row>
    <row r="39" spans="1:10" ht="24" customHeight="1" x14ac:dyDescent="0.25">
      <c r="A39" s="138">
        <v>35</v>
      </c>
      <c r="B39" s="139" t="str">
        <f>IFERROR(VLOOKUP(D39,'基本情報（メール申込用）'!$A$7:$B$56,2,FALSE),"")</f>
        <v/>
      </c>
      <c r="C39" s="130"/>
      <c r="D39" s="52"/>
      <c r="E39" s="33"/>
      <c r="F39" s="147" t="str">
        <f>IFERROR(VLOOKUP($E39,'①参加選手登録表 '!$C$4:$H$54,6,FALSE),"")</f>
        <v/>
      </c>
      <c r="G39" s="33"/>
      <c r="H39" s="149" t="str">
        <f>IFERROR(VLOOKUP($G39,②参加馬登録表!$C$5:$S$55,17,FALSE),"")</f>
        <v/>
      </c>
      <c r="I39" s="33" t="str">
        <f>IF(E39=0,"",IFERROR(IF('団体情報・合計（メール申込用）'!$C$3="","",'団体情報・合計（メール申込用）'!$C$3),""))</f>
        <v/>
      </c>
      <c r="J39" s="159" t="str">
        <f>IF(C39="OP",IFERROR(VLOOKUP(B39,'基本情報（メール申込用）'!$B$7:$D$56,3,FALSE),""),IFERROR(VLOOKUP(B39,'基本情報（メール申込用）'!$B$7:$D$56,2,FALSE),""))</f>
        <v/>
      </c>
    </row>
    <row r="40" spans="1:10" ht="24" customHeight="1" x14ac:dyDescent="0.25">
      <c r="A40" s="138">
        <v>36</v>
      </c>
      <c r="B40" s="139" t="str">
        <f>IFERROR(VLOOKUP(D40,'基本情報（メール申込用）'!$A$7:$B$56,2,FALSE),"")</f>
        <v/>
      </c>
      <c r="C40" s="130"/>
      <c r="D40" s="52"/>
      <c r="E40" s="33"/>
      <c r="F40" s="147" t="str">
        <f>IFERROR(VLOOKUP($E40,'①参加選手登録表 '!$C$4:$H$54,6,FALSE),"")</f>
        <v/>
      </c>
      <c r="G40" s="33"/>
      <c r="H40" s="149" t="str">
        <f>IFERROR(VLOOKUP($G40,②参加馬登録表!$C$5:$S$55,17,FALSE),"")</f>
        <v/>
      </c>
      <c r="I40" s="33" t="str">
        <f>IF(E40=0,"",IFERROR(IF('団体情報・合計（メール申込用）'!$C$3="","",'団体情報・合計（メール申込用）'!$C$3),""))</f>
        <v/>
      </c>
      <c r="J40" s="159" t="str">
        <f>IF(C40="OP",IFERROR(VLOOKUP(B40,'基本情報（メール申込用）'!$B$7:$D$56,3,FALSE),""),IFERROR(VLOOKUP(B40,'基本情報（メール申込用）'!$B$7:$D$56,2,FALSE),""))</f>
        <v/>
      </c>
    </row>
    <row r="41" spans="1:10" ht="24" customHeight="1" x14ac:dyDescent="0.25">
      <c r="A41" s="138">
        <v>37</v>
      </c>
      <c r="B41" s="139" t="str">
        <f>IFERROR(VLOOKUP(D41,'基本情報（メール申込用）'!$A$7:$B$56,2,FALSE),"")</f>
        <v/>
      </c>
      <c r="C41" s="130"/>
      <c r="D41" s="52"/>
      <c r="E41" s="33"/>
      <c r="F41" s="147" t="str">
        <f>IFERROR(VLOOKUP($E41,'①参加選手登録表 '!$C$4:$H$54,6,FALSE),"")</f>
        <v/>
      </c>
      <c r="G41" s="33"/>
      <c r="H41" s="149" t="str">
        <f>IFERROR(VLOOKUP($G41,②参加馬登録表!$C$5:$S$55,17,FALSE),"")</f>
        <v/>
      </c>
      <c r="I41" s="33" t="str">
        <f>IF(E41=0,"",IFERROR(IF('団体情報・合計（メール申込用）'!$C$3="","",'団体情報・合計（メール申込用）'!$C$3),""))</f>
        <v/>
      </c>
      <c r="J41" s="159" t="str">
        <f>IF(C41="OP",IFERROR(VLOOKUP(B41,'基本情報（メール申込用）'!$B$7:$D$56,3,FALSE),""),IFERROR(VLOOKUP(B41,'基本情報（メール申込用）'!$B$7:$D$56,2,FALSE),""))</f>
        <v/>
      </c>
    </row>
    <row r="42" spans="1:10" ht="24" customHeight="1" x14ac:dyDescent="0.25">
      <c r="A42" s="138">
        <v>38</v>
      </c>
      <c r="B42" s="139" t="str">
        <f>IFERROR(VLOOKUP(D42,'基本情報（メール申込用）'!$A$7:$B$56,2,FALSE),"")</f>
        <v/>
      </c>
      <c r="C42" s="130"/>
      <c r="D42" s="52"/>
      <c r="E42" s="33"/>
      <c r="F42" s="147" t="str">
        <f>IFERROR(VLOOKUP($E42,'①参加選手登録表 '!$C$4:$H$54,6,FALSE),"")</f>
        <v/>
      </c>
      <c r="G42" s="33"/>
      <c r="H42" s="149" t="str">
        <f>IFERROR(VLOOKUP($G42,②参加馬登録表!$C$5:$S$55,17,FALSE),"")</f>
        <v/>
      </c>
      <c r="I42" s="33" t="str">
        <f>IF(E42=0,"",IFERROR(IF('団体情報・合計（メール申込用）'!$C$3="","",'団体情報・合計（メール申込用）'!$C$3),""))</f>
        <v/>
      </c>
      <c r="J42" s="159" t="str">
        <f>IF(C42="OP",IFERROR(VLOOKUP(B42,'基本情報（メール申込用）'!$B$7:$D$56,3,FALSE),""),IFERROR(VLOOKUP(B42,'基本情報（メール申込用）'!$B$7:$D$56,2,FALSE),""))</f>
        <v/>
      </c>
    </row>
    <row r="43" spans="1:10" ht="24" customHeight="1" x14ac:dyDescent="0.25">
      <c r="A43" s="138">
        <v>39</v>
      </c>
      <c r="B43" s="139" t="str">
        <f>IFERROR(VLOOKUP(D43,'基本情報（メール申込用）'!$A$7:$B$56,2,FALSE),"")</f>
        <v/>
      </c>
      <c r="C43" s="130"/>
      <c r="D43" s="52"/>
      <c r="E43" s="33"/>
      <c r="F43" s="147" t="str">
        <f>IFERROR(VLOOKUP($E43,'①参加選手登録表 '!$C$4:$H$54,6,FALSE),"")</f>
        <v/>
      </c>
      <c r="G43" s="33"/>
      <c r="H43" s="149" t="str">
        <f>IFERROR(VLOOKUP($G43,②参加馬登録表!$C$5:$S$55,17,FALSE),"")</f>
        <v/>
      </c>
      <c r="I43" s="33" t="str">
        <f>IF(E43=0,"",IFERROR(IF('団体情報・合計（メール申込用）'!$C$3="","",'団体情報・合計（メール申込用）'!$C$3),""))</f>
        <v/>
      </c>
      <c r="J43" s="159" t="str">
        <f>IF(C43="OP",IFERROR(VLOOKUP(B43,'基本情報（メール申込用）'!$B$7:$D$56,3,FALSE),""),IFERROR(VLOOKUP(B43,'基本情報（メール申込用）'!$B$7:$D$56,2,FALSE),""))</f>
        <v/>
      </c>
    </row>
    <row r="44" spans="1:10" ht="24" customHeight="1" thickBot="1" x14ac:dyDescent="0.3">
      <c r="A44" s="143">
        <v>40</v>
      </c>
      <c r="B44" s="144" t="str">
        <f>IFERROR(VLOOKUP(D44,'基本情報（メール申込用）'!$A$7:$B$56,2,FALSE),"")</f>
        <v/>
      </c>
      <c r="C44" s="132"/>
      <c r="D44" s="53"/>
      <c r="E44" s="36"/>
      <c r="F44" s="150" t="str">
        <f>IFERROR(VLOOKUP($E44,'①参加選手登録表 '!$C$4:$H$54,6,FALSE),"")</f>
        <v/>
      </c>
      <c r="G44" s="36"/>
      <c r="H44" s="157" t="str">
        <f>IFERROR(VLOOKUP($G44,②参加馬登録表!$C$5:$S$55,17,FALSE),"")</f>
        <v/>
      </c>
      <c r="I44" s="36" t="str">
        <f>IF(E44=0,"",IFERROR(IF('団体情報・合計（メール申込用）'!$C$3="","",'団体情報・合計（メール申込用）'!$C$3),""))</f>
        <v/>
      </c>
      <c r="J44" s="162" t="str">
        <f>IF(C44="OP",IFERROR(VLOOKUP(B44,'基本情報（メール申込用）'!$B$7:$D$56,3,FALSE),""),IFERROR(VLOOKUP(B44,'基本情報（メール申込用）'!$B$7:$D$56,2,FALSE),""))</f>
        <v/>
      </c>
    </row>
    <row r="45" spans="1:10" ht="24" customHeight="1" x14ac:dyDescent="0.25">
      <c r="A45" s="136">
        <v>41</v>
      </c>
      <c r="B45" s="145" t="str">
        <f>IFERROR(VLOOKUP(D45,'基本情報（メール申込用）'!$A$7:$B$56,2,FALSE),"")</f>
        <v/>
      </c>
      <c r="C45" s="129"/>
      <c r="D45" s="54"/>
      <c r="E45" s="38"/>
      <c r="F45" s="146" t="str">
        <f>IFERROR(VLOOKUP($E45,'①参加選手登録表 '!$C$4:$H$54,6,FALSE),"")</f>
        <v/>
      </c>
      <c r="G45" s="38"/>
      <c r="H45" s="146" t="str">
        <f>IFERROR(VLOOKUP($G45,②参加馬登録表!$C$5:$S$55,17,FALSE),"")</f>
        <v/>
      </c>
      <c r="I45" s="38" t="str">
        <f>IF(E45=0,"",IFERROR(IF('団体情報・合計（メール申込用）'!$C$3="","",'団体情報・合計（メール申込用）'!$C$3),""))</f>
        <v/>
      </c>
      <c r="J45" s="158" t="str">
        <f>IF(C45="OP",IFERROR(VLOOKUP(B45,'基本情報（メール申込用）'!$B$7:$D$56,3,FALSE),""),IFERROR(VLOOKUP(B45,'基本情報（メール申込用）'!$B$7:$D$56,2,FALSE),""))</f>
        <v/>
      </c>
    </row>
    <row r="46" spans="1:10" ht="24" customHeight="1" x14ac:dyDescent="0.25">
      <c r="A46" s="138">
        <v>42</v>
      </c>
      <c r="B46" s="139" t="str">
        <f>IFERROR(VLOOKUP(D46,'基本情報（メール申込用）'!$A$7:$B$56,2,FALSE),"")</f>
        <v/>
      </c>
      <c r="C46" s="130"/>
      <c r="D46" s="52"/>
      <c r="E46" s="33"/>
      <c r="F46" s="147" t="str">
        <f>IFERROR(VLOOKUP($E46,'①参加選手登録表 '!$C$4:$H$54,6,FALSE),"")</f>
        <v/>
      </c>
      <c r="G46" s="33"/>
      <c r="H46" s="149" t="str">
        <f>IFERROR(VLOOKUP($G46,②参加馬登録表!$C$5:$S$55,17,FALSE),"")</f>
        <v/>
      </c>
      <c r="I46" s="33" t="str">
        <f>IF(E46=0,"",IFERROR(IF('団体情報・合計（メール申込用）'!$C$3="","",'団体情報・合計（メール申込用）'!$C$3),""))</f>
        <v/>
      </c>
      <c r="J46" s="159" t="str">
        <f>IF(C46="OP",IFERROR(VLOOKUP(B46,'基本情報（メール申込用）'!$B$7:$D$56,3,FALSE),""),IFERROR(VLOOKUP(B46,'基本情報（メール申込用）'!$B$7:$D$56,2,FALSE),""))</f>
        <v/>
      </c>
    </row>
    <row r="47" spans="1:10" ht="24" customHeight="1" x14ac:dyDescent="0.25">
      <c r="A47" s="138">
        <v>43</v>
      </c>
      <c r="B47" s="139" t="str">
        <f>IFERROR(VLOOKUP(D47,'基本情報（メール申込用）'!$A$7:$B$56,2,FALSE),"")</f>
        <v/>
      </c>
      <c r="C47" s="130"/>
      <c r="D47" s="52"/>
      <c r="E47" s="33"/>
      <c r="F47" s="147" t="str">
        <f>IFERROR(VLOOKUP($E47,'①参加選手登録表 '!$C$4:$H$54,6,FALSE),"")</f>
        <v/>
      </c>
      <c r="G47" s="33"/>
      <c r="H47" s="149" t="str">
        <f>IFERROR(VLOOKUP($G47,②参加馬登録表!$C$5:$S$55,17,FALSE),"")</f>
        <v/>
      </c>
      <c r="I47" s="33" t="str">
        <f>IF(E47=0,"",IFERROR(IF('団体情報・合計（メール申込用）'!$C$3="","",'団体情報・合計（メール申込用）'!$C$3),""))</f>
        <v/>
      </c>
      <c r="J47" s="159" t="str">
        <f>IF(C47="OP",IFERROR(VLOOKUP(B47,'基本情報（メール申込用）'!$B$7:$D$56,3,FALSE),""),IFERROR(VLOOKUP(B47,'基本情報（メール申込用）'!$B$7:$D$56,2,FALSE),""))</f>
        <v/>
      </c>
    </row>
    <row r="48" spans="1:10" ht="24" customHeight="1" x14ac:dyDescent="0.25">
      <c r="A48" s="138">
        <v>44</v>
      </c>
      <c r="B48" s="139" t="str">
        <f>IFERROR(VLOOKUP(D48,'基本情報（メール申込用）'!$A$7:$B$56,2,FALSE),"")</f>
        <v/>
      </c>
      <c r="C48" s="130"/>
      <c r="D48" s="52"/>
      <c r="E48" s="33"/>
      <c r="F48" s="147" t="str">
        <f>IFERROR(VLOOKUP($E48,'①参加選手登録表 '!$C$4:$H$54,6,FALSE),"")</f>
        <v/>
      </c>
      <c r="G48" s="33"/>
      <c r="H48" s="149" t="str">
        <f>IFERROR(VLOOKUP($G48,②参加馬登録表!$C$5:$S$55,17,FALSE),"")</f>
        <v/>
      </c>
      <c r="I48" s="33" t="str">
        <f>IF(E48=0,"",IFERROR(IF('団体情報・合計（メール申込用）'!$C$3="","",'団体情報・合計（メール申込用）'!$C$3),""))</f>
        <v/>
      </c>
      <c r="J48" s="159" t="str">
        <f>IF(C48="OP",IFERROR(VLOOKUP(B48,'基本情報（メール申込用）'!$B$7:$D$56,3,FALSE),""),IFERROR(VLOOKUP(B48,'基本情報（メール申込用）'!$B$7:$D$56,2,FALSE),""))</f>
        <v/>
      </c>
    </row>
    <row r="49" spans="1:10" ht="24" customHeight="1" x14ac:dyDescent="0.25">
      <c r="A49" s="138">
        <v>45</v>
      </c>
      <c r="B49" s="139" t="str">
        <f>IFERROR(VLOOKUP(D49,'基本情報（メール申込用）'!$A$7:$B$56,2,FALSE),"")</f>
        <v/>
      </c>
      <c r="C49" s="130"/>
      <c r="D49" s="52"/>
      <c r="E49" s="33"/>
      <c r="F49" s="147" t="str">
        <f>IFERROR(VLOOKUP($E49,'①参加選手登録表 '!$C$4:$H$54,6,FALSE),"")</f>
        <v/>
      </c>
      <c r="G49" s="33"/>
      <c r="H49" s="149" t="str">
        <f>IFERROR(VLOOKUP($G49,②参加馬登録表!$C$5:$S$55,17,FALSE),"")</f>
        <v/>
      </c>
      <c r="I49" s="33" t="str">
        <f>IF(E49=0,"",IFERROR(IF('団体情報・合計（メール申込用）'!$C$3="","",'団体情報・合計（メール申込用）'!$C$3),""))</f>
        <v/>
      </c>
      <c r="J49" s="159" t="str">
        <f>IF(C49="OP",IFERROR(VLOOKUP(B49,'基本情報（メール申込用）'!$B$7:$D$56,3,FALSE),""),IFERROR(VLOOKUP(B49,'基本情報（メール申込用）'!$B$7:$D$56,2,FALSE),""))</f>
        <v/>
      </c>
    </row>
    <row r="50" spans="1:10" ht="24" customHeight="1" x14ac:dyDescent="0.25">
      <c r="A50" s="138">
        <v>46</v>
      </c>
      <c r="B50" s="139" t="str">
        <f>IFERROR(VLOOKUP(D50,'基本情報（メール申込用）'!$A$7:$B$56,2,FALSE),"")</f>
        <v/>
      </c>
      <c r="C50" s="130"/>
      <c r="D50" s="52"/>
      <c r="E50" s="33"/>
      <c r="F50" s="147" t="str">
        <f>IFERROR(VLOOKUP($E50,'①参加選手登録表 '!$C$4:$H$54,6,FALSE),"")</f>
        <v/>
      </c>
      <c r="G50" s="33"/>
      <c r="H50" s="149" t="str">
        <f>IFERROR(VLOOKUP($G50,②参加馬登録表!$C$5:$S$55,17,FALSE),"")</f>
        <v/>
      </c>
      <c r="I50" s="33" t="str">
        <f>IF(E50=0,"",IFERROR(IF('団体情報・合計（メール申込用）'!$C$3="","",'団体情報・合計（メール申込用）'!$C$3),""))</f>
        <v/>
      </c>
      <c r="J50" s="159" t="str">
        <f>IF(C50="OP",IFERROR(VLOOKUP(B50,'基本情報（メール申込用）'!$B$7:$D$56,3,FALSE),""),IFERROR(VLOOKUP(B50,'基本情報（メール申込用）'!$B$7:$D$56,2,FALSE),""))</f>
        <v/>
      </c>
    </row>
    <row r="51" spans="1:10" ht="24" customHeight="1" x14ac:dyDescent="0.25">
      <c r="A51" s="138">
        <v>47</v>
      </c>
      <c r="B51" s="139" t="str">
        <f>IFERROR(VLOOKUP(D51,'基本情報（メール申込用）'!$A$7:$B$56,2,FALSE),"")</f>
        <v/>
      </c>
      <c r="C51" s="130"/>
      <c r="D51" s="52"/>
      <c r="E51" s="33"/>
      <c r="F51" s="147" t="str">
        <f>IFERROR(VLOOKUP($E51,'①参加選手登録表 '!$C$4:$H$54,6,FALSE),"")</f>
        <v/>
      </c>
      <c r="G51" s="33"/>
      <c r="H51" s="149" t="str">
        <f>IFERROR(VLOOKUP($G51,②参加馬登録表!$C$5:$S$55,17,FALSE),"")</f>
        <v/>
      </c>
      <c r="I51" s="33" t="str">
        <f>IF(E51=0,"",IFERROR(IF('団体情報・合計（メール申込用）'!$C$3="","",'団体情報・合計（メール申込用）'!$C$3),""))</f>
        <v/>
      </c>
      <c r="J51" s="159" t="str">
        <f>IF(C51="OP",IFERROR(VLOOKUP(B51,'基本情報（メール申込用）'!$B$7:$D$56,3,FALSE),""),IFERROR(VLOOKUP(B51,'基本情報（メール申込用）'!$B$7:$D$56,2,FALSE),""))</f>
        <v/>
      </c>
    </row>
    <row r="52" spans="1:10" ht="24" customHeight="1" x14ac:dyDescent="0.25">
      <c r="A52" s="138">
        <v>48</v>
      </c>
      <c r="B52" s="139" t="str">
        <f>IFERROR(VLOOKUP(D52,'基本情報（メール申込用）'!$A$7:$B$56,2,FALSE),"")</f>
        <v/>
      </c>
      <c r="C52" s="130"/>
      <c r="D52" s="52"/>
      <c r="E52" s="33"/>
      <c r="F52" s="147" t="str">
        <f>IFERROR(VLOOKUP($E52,'①参加選手登録表 '!$C$4:$H$54,6,FALSE),"")</f>
        <v/>
      </c>
      <c r="G52" s="33"/>
      <c r="H52" s="149" t="str">
        <f>IFERROR(VLOOKUP($G52,②参加馬登録表!$C$5:$S$55,17,FALSE),"")</f>
        <v/>
      </c>
      <c r="I52" s="33" t="str">
        <f>IF(E52=0,"",IFERROR(IF('団体情報・合計（メール申込用）'!$C$3="","",'団体情報・合計（メール申込用）'!$C$3),""))</f>
        <v/>
      </c>
      <c r="J52" s="159" t="str">
        <f>IF(C52="OP",IFERROR(VLOOKUP(B52,'基本情報（メール申込用）'!$B$7:$D$56,3,FALSE),""),IFERROR(VLOOKUP(B52,'基本情報（メール申込用）'!$B$7:$D$56,2,FALSE),""))</f>
        <v/>
      </c>
    </row>
    <row r="53" spans="1:10" ht="24" customHeight="1" x14ac:dyDescent="0.25">
      <c r="A53" s="138">
        <v>49</v>
      </c>
      <c r="B53" s="139" t="str">
        <f>IFERROR(VLOOKUP(D53,'基本情報（メール申込用）'!$A$7:$B$56,2,FALSE),"")</f>
        <v/>
      </c>
      <c r="C53" s="130"/>
      <c r="D53" s="52"/>
      <c r="E53" s="33"/>
      <c r="F53" s="147" t="str">
        <f>IFERROR(VLOOKUP($E53,'①参加選手登録表 '!$C$4:$H$54,6,FALSE),"")</f>
        <v/>
      </c>
      <c r="G53" s="33"/>
      <c r="H53" s="149" t="str">
        <f>IFERROR(VLOOKUP($G53,②参加馬登録表!$C$5:$S$55,17,FALSE),"")</f>
        <v/>
      </c>
      <c r="I53" s="33" t="str">
        <f>IF(E53=0,"",IFERROR(IF('団体情報・合計（メール申込用）'!$C$3="","",'団体情報・合計（メール申込用）'!$C$3),""))</f>
        <v/>
      </c>
      <c r="J53" s="159" t="str">
        <f>IF(C53="OP",IFERROR(VLOOKUP(B53,'基本情報（メール申込用）'!$B$7:$D$56,3,FALSE),""),IFERROR(VLOOKUP(B53,'基本情報（メール申込用）'!$B$7:$D$56,2,FALSE),""))</f>
        <v/>
      </c>
    </row>
    <row r="54" spans="1:10" ht="24" customHeight="1" thickBot="1" x14ac:dyDescent="0.3">
      <c r="A54" s="140">
        <v>50</v>
      </c>
      <c r="B54" s="141" t="str">
        <f>IFERROR(VLOOKUP(D54,'基本情報（メール申込用）'!$A$7:$B$56,2,FALSE),"")</f>
        <v/>
      </c>
      <c r="C54" s="131"/>
      <c r="D54" s="55"/>
      <c r="E54" s="34"/>
      <c r="F54" s="148" t="str">
        <f>IFERROR(VLOOKUP($E54,'①参加選手登録表 '!$C$4:$H$54,6,FALSE),"")</f>
        <v/>
      </c>
      <c r="G54" s="34"/>
      <c r="H54" s="156" t="str">
        <f>IFERROR(VLOOKUP($G54,②参加馬登録表!$C$5:$S$55,17,FALSE),"")</f>
        <v/>
      </c>
      <c r="I54" s="34" t="str">
        <f>IF(E54=0,"",IFERROR(IF('団体情報・合計（メール申込用）'!$C$3="","",'団体情報・合計（メール申込用）'!$C$3),""))</f>
        <v/>
      </c>
      <c r="J54" s="160" t="str">
        <f>IF(C54="OP",IFERROR(VLOOKUP(B54,'基本情報（メール申込用）'!$B$7:$D$56,3,FALSE),""),IFERROR(VLOOKUP(B54,'基本情報（メール申込用）'!$B$7:$D$56,2,FALSE),""))</f>
        <v/>
      </c>
    </row>
    <row r="55" spans="1:10" ht="24" customHeight="1" x14ac:dyDescent="0.25">
      <c r="A55" s="142">
        <v>51</v>
      </c>
      <c r="B55" s="137" t="str">
        <f>IFERROR(VLOOKUP(D55,'基本情報（メール申込用）'!$A$7:$B$56,2,FALSE),"")</f>
        <v/>
      </c>
      <c r="C55" s="87"/>
      <c r="D55" s="51"/>
      <c r="E55" s="35"/>
      <c r="F55" s="149" t="str">
        <f>IFERROR(VLOOKUP($E55,'①参加選手登録表 '!$C$4:$H$54,6,FALSE),"")</f>
        <v/>
      </c>
      <c r="G55" s="35"/>
      <c r="H55" s="149" t="str">
        <f>IFERROR(VLOOKUP($G55,②参加馬登録表!$C$5:$S$55,17,FALSE),"")</f>
        <v/>
      </c>
      <c r="I55" s="35" t="str">
        <f>IF(E55=0,"",IFERROR(IF('団体情報・合計（メール申込用）'!$C$3="","",'団体情報・合計（メール申込用）'!$C$3),""))</f>
        <v/>
      </c>
      <c r="J55" s="161" t="str">
        <f>IF(C55="OP",IFERROR(VLOOKUP(B55,'基本情報（メール申込用）'!$B$7:$D$56,3,FALSE),""),IFERROR(VLOOKUP(B55,'基本情報（メール申込用）'!$B$7:$D$56,2,FALSE),""))</f>
        <v/>
      </c>
    </row>
    <row r="56" spans="1:10" ht="24" customHeight="1" x14ac:dyDescent="0.25">
      <c r="A56" s="138">
        <v>52</v>
      </c>
      <c r="B56" s="139" t="str">
        <f>IFERROR(VLOOKUP(D56,'基本情報（メール申込用）'!$A$7:$B$56,2,FALSE),"")</f>
        <v/>
      </c>
      <c r="C56" s="130"/>
      <c r="D56" s="52"/>
      <c r="E56" s="33"/>
      <c r="F56" s="147" t="str">
        <f>IFERROR(VLOOKUP($E56,'①参加選手登録表 '!$C$4:$H$54,6,FALSE),"")</f>
        <v/>
      </c>
      <c r="G56" s="33"/>
      <c r="H56" s="149" t="str">
        <f>IFERROR(VLOOKUP($G56,②参加馬登録表!$C$5:$S$55,17,FALSE),"")</f>
        <v/>
      </c>
      <c r="I56" s="33" t="str">
        <f>IF(E56=0,"",IFERROR(IF('団体情報・合計（メール申込用）'!$C$3="","",'団体情報・合計（メール申込用）'!$C$3),""))</f>
        <v/>
      </c>
      <c r="J56" s="159" t="str">
        <f>IF(C56="OP",IFERROR(VLOOKUP(B56,'基本情報（メール申込用）'!$B$7:$D$56,3,FALSE),""),IFERROR(VLOOKUP(B56,'基本情報（メール申込用）'!$B$7:$D$56,2,FALSE),""))</f>
        <v/>
      </c>
    </row>
    <row r="57" spans="1:10" ht="24" customHeight="1" x14ac:dyDescent="0.25">
      <c r="A57" s="138">
        <v>53</v>
      </c>
      <c r="B57" s="139" t="str">
        <f>IFERROR(VLOOKUP(D57,'基本情報（メール申込用）'!$A$7:$B$56,2,FALSE),"")</f>
        <v/>
      </c>
      <c r="C57" s="130"/>
      <c r="D57" s="52"/>
      <c r="E57" s="33"/>
      <c r="F57" s="147" t="str">
        <f>IFERROR(VLOOKUP($E57,'①参加選手登録表 '!$C$4:$H$54,6,FALSE),"")</f>
        <v/>
      </c>
      <c r="G57" s="33"/>
      <c r="H57" s="149" t="str">
        <f>IFERROR(VLOOKUP($G57,②参加馬登録表!$C$5:$S$55,17,FALSE),"")</f>
        <v/>
      </c>
      <c r="I57" s="33" t="str">
        <f>IF(E57=0,"",IFERROR(IF('団体情報・合計（メール申込用）'!$C$3="","",'団体情報・合計（メール申込用）'!$C$3),""))</f>
        <v/>
      </c>
      <c r="J57" s="159" t="str">
        <f>IF(C57="OP",IFERROR(VLOOKUP(B57,'基本情報（メール申込用）'!$B$7:$D$56,3,FALSE),""),IFERROR(VLOOKUP(B57,'基本情報（メール申込用）'!$B$7:$D$56,2,FALSE),""))</f>
        <v/>
      </c>
    </row>
    <row r="58" spans="1:10" ht="24" customHeight="1" x14ac:dyDescent="0.25">
      <c r="A58" s="138">
        <v>54</v>
      </c>
      <c r="B58" s="139" t="str">
        <f>IFERROR(VLOOKUP(D58,'基本情報（メール申込用）'!$A$7:$B$56,2,FALSE),"")</f>
        <v/>
      </c>
      <c r="C58" s="130"/>
      <c r="D58" s="52"/>
      <c r="E58" s="33"/>
      <c r="F58" s="147" t="str">
        <f>IFERROR(VLOOKUP($E58,'①参加選手登録表 '!$C$4:$H$54,6,FALSE),"")</f>
        <v/>
      </c>
      <c r="G58" s="33"/>
      <c r="H58" s="149" t="str">
        <f>IFERROR(VLOOKUP($G58,②参加馬登録表!$C$5:$S$55,17,FALSE),"")</f>
        <v/>
      </c>
      <c r="I58" s="33" t="str">
        <f>IF(E58=0,"",IFERROR(IF('団体情報・合計（メール申込用）'!$C$3="","",'団体情報・合計（メール申込用）'!$C$3),""))</f>
        <v/>
      </c>
      <c r="J58" s="159" t="str">
        <f>IF(C58="OP",IFERROR(VLOOKUP(B58,'基本情報（メール申込用）'!$B$7:$D$56,3,FALSE),""),IFERROR(VLOOKUP(B58,'基本情報（メール申込用）'!$B$7:$D$56,2,FALSE),""))</f>
        <v/>
      </c>
    </row>
    <row r="59" spans="1:10" ht="24" customHeight="1" x14ac:dyDescent="0.25">
      <c r="A59" s="138">
        <v>55</v>
      </c>
      <c r="B59" s="139" t="str">
        <f>IFERROR(VLOOKUP(D59,'基本情報（メール申込用）'!$A$7:$B$56,2,FALSE),"")</f>
        <v/>
      </c>
      <c r="C59" s="130"/>
      <c r="D59" s="52"/>
      <c r="E59" s="33"/>
      <c r="F59" s="147" t="str">
        <f>IFERROR(VLOOKUP($E59,'①参加選手登録表 '!$C$4:$H$54,6,FALSE),"")</f>
        <v/>
      </c>
      <c r="G59" s="33"/>
      <c r="H59" s="149" t="str">
        <f>IFERROR(VLOOKUP($G59,②参加馬登録表!$C$5:$S$55,17,FALSE),"")</f>
        <v/>
      </c>
      <c r="I59" s="33" t="str">
        <f>IF(E59=0,"",IFERROR(IF('団体情報・合計（メール申込用）'!$C$3="","",'団体情報・合計（メール申込用）'!$C$3),""))</f>
        <v/>
      </c>
      <c r="J59" s="159" t="str">
        <f>IF(C59="OP",IFERROR(VLOOKUP(B59,'基本情報（メール申込用）'!$B$7:$D$56,3,FALSE),""),IFERROR(VLOOKUP(B59,'基本情報（メール申込用）'!$B$7:$D$56,2,FALSE),""))</f>
        <v/>
      </c>
    </row>
    <row r="60" spans="1:10" ht="24" customHeight="1" x14ac:dyDescent="0.25">
      <c r="A60" s="138">
        <v>56</v>
      </c>
      <c r="B60" s="139" t="str">
        <f>IFERROR(VLOOKUP(D60,'基本情報（メール申込用）'!$A$7:$B$56,2,FALSE),"")</f>
        <v/>
      </c>
      <c r="C60" s="130"/>
      <c r="D60" s="52"/>
      <c r="E60" s="33"/>
      <c r="F60" s="147" t="str">
        <f>IFERROR(VLOOKUP($E60,'①参加選手登録表 '!$C$4:$H$54,6,FALSE),"")</f>
        <v/>
      </c>
      <c r="G60" s="33"/>
      <c r="H60" s="149" t="str">
        <f>IFERROR(VLOOKUP($G60,②参加馬登録表!$C$5:$S$55,17,FALSE),"")</f>
        <v/>
      </c>
      <c r="I60" s="33" t="str">
        <f>IF(E60=0,"",IFERROR(IF('団体情報・合計（メール申込用）'!$C$3="","",'団体情報・合計（メール申込用）'!$C$3),""))</f>
        <v/>
      </c>
      <c r="J60" s="159" t="str">
        <f>IF(C60="OP",IFERROR(VLOOKUP(B60,'基本情報（メール申込用）'!$B$7:$D$56,3,FALSE),""),IFERROR(VLOOKUP(B60,'基本情報（メール申込用）'!$B$7:$D$56,2,FALSE),""))</f>
        <v/>
      </c>
    </row>
    <row r="61" spans="1:10" ht="24" customHeight="1" x14ac:dyDescent="0.25">
      <c r="A61" s="138">
        <v>57</v>
      </c>
      <c r="B61" s="139" t="str">
        <f>IFERROR(VLOOKUP(D61,'基本情報（メール申込用）'!$A$7:$B$56,2,FALSE),"")</f>
        <v/>
      </c>
      <c r="C61" s="130"/>
      <c r="D61" s="52"/>
      <c r="E61" s="33"/>
      <c r="F61" s="147" t="str">
        <f>IFERROR(VLOOKUP($E61,'①参加選手登録表 '!$C$4:$H$54,6,FALSE),"")</f>
        <v/>
      </c>
      <c r="G61" s="33"/>
      <c r="H61" s="149" t="str">
        <f>IFERROR(VLOOKUP($G61,②参加馬登録表!$C$5:$S$55,17,FALSE),"")</f>
        <v/>
      </c>
      <c r="I61" s="33" t="str">
        <f>IF(E61=0,"",IFERROR(IF('団体情報・合計（メール申込用）'!$C$3="","",'団体情報・合計（メール申込用）'!$C$3),""))</f>
        <v/>
      </c>
      <c r="J61" s="159" t="str">
        <f>IF(C61="OP",IFERROR(VLOOKUP(B61,'基本情報（メール申込用）'!$B$7:$D$56,3,FALSE),""),IFERROR(VLOOKUP(B61,'基本情報（メール申込用）'!$B$7:$D$56,2,FALSE),""))</f>
        <v/>
      </c>
    </row>
    <row r="62" spans="1:10" ht="24" customHeight="1" x14ac:dyDescent="0.25">
      <c r="A62" s="138">
        <v>58</v>
      </c>
      <c r="B62" s="139" t="str">
        <f>IFERROR(VLOOKUP(D62,'基本情報（メール申込用）'!$A$7:$B$56,2,FALSE),"")</f>
        <v/>
      </c>
      <c r="C62" s="130"/>
      <c r="D62" s="52"/>
      <c r="E62" s="33"/>
      <c r="F62" s="147" t="str">
        <f>IFERROR(VLOOKUP($E62,'①参加選手登録表 '!$C$4:$H$54,6,FALSE),"")</f>
        <v/>
      </c>
      <c r="G62" s="33"/>
      <c r="H62" s="149" t="str">
        <f>IFERROR(VLOOKUP($G62,②参加馬登録表!$C$5:$S$55,17,FALSE),"")</f>
        <v/>
      </c>
      <c r="I62" s="33" t="str">
        <f>IF(E62=0,"",IFERROR(IF('団体情報・合計（メール申込用）'!$C$3="","",'団体情報・合計（メール申込用）'!$C$3),""))</f>
        <v/>
      </c>
      <c r="J62" s="159" t="str">
        <f>IF(C62="OP",IFERROR(VLOOKUP(B62,'基本情報（メール申込用）'!$B$7:$D$56,3,FALSE),""),IFERROR(VLOOKUP(B62,'基本情報（メール申込用）'!$B$7:$D$56,2,FALSE),""))</f>
        <v/>
      </c>
    </row>
    <row r="63" spans="1:10" ht="24" customHeight="1" x14ac:dyDescent="0.25">
      <c r="A63" s="138">
        <v>59</v>
      </c>
      <c r="B63" s="139" t="str">
        <f>IFERROR(VLOOKUP(D63,'基本情報（メール申込用）'!$A$7:$B$56,2,FALSE),"")</f>
        <v/>
      </c>
      <c r="C63" s="130"/>
      <c r="D63" s="52"/>
      <c r="E63" s="33"/>
      <c r="F63" s="147" t="str">
        <f>IFERROR(VLOOKUP($E63,'①参加選手登録表 '!$C$4:$H$54,6,FALSE),"")</f>
        <v/>
      </c>
      <c r="G63" s="33"/>
      <c r="H63" s="149" t="str">
        <f>IFERROR(VLOOKUP($G63,②参加馬登録表!$C$5:$S$55,17,FALSE),"")</f>
        <v/>
      </c>
      <c r="I63" s="33" t="str">
        <f>IF(E63=0,"",IFERROR(IF('団体情報・合計（メール申込用）'!$C$3="","",'団体情報・合計（メール申込用）'!$C$3),""))</f>
        <v/>
      </c>
      <c r="J63" s="159" t="str">
        <f>IF(C63="OP",IFERROR(VLOOKUP(B63,'基本情報（メール申込用）'!$B$7:$D$56,3,FALSE),""),IFERROR(VLOOKUP(B63,'基本情報（メール申込用）'!$B$7:$D$56,2,FALSE),""))</f>
        <v/>
      </c>
    </row>
    <row r="64" spans="1:10" ht="24" customHeight="1" thickBot="1" x14ac:dyDescent="0.3">
      <c r="A64" s="143">
        <v>60</v>
      </c>
      <c r="B64" s="144" t="str">
        <f>IFERROR(VLOOKUP(D64,'基本情報（メール申込用）'!$A$7:$B$56,2,FALSE),"")</f>
        <v/>
      </c>
      <c r="C64" s="132"/>
      <c r="D64" s="53"/>
      <c r="E64" s="36"/>
      <c r="F64" s="150" t="str">
        <f>IFERROR(VLOOKUP($E64,'①参加選手登録表 '!$C$4:$H$54,6,FALSE),"")</f>
        <v/>
      </c>
      <c r="G64" s="36"/>
      <c r="H64" s="157" t="str">
        <f>IFERROR(VLOOKUP($G64,②参加馬登録表!$C$5:$S$55,17,FALSE),"")</f>
        <v/>
      </c>
      <c r="I64" s="36" t="str">
        <f>IF(E64=0,"",IFERROR(IF('団体情報・合計（メール申込用）'!$C$3="","",'団体情報・合計（メール申込用）'!$C$3),""))</f>
        <v/>
      </c>
      <c r="J64" s="162" t="str">
        <f>IF(C64="OP",IFERROR(VLOOKUP(B64,'基本情報（メール申込用）'!$B$7:$D$56,3,FALSE),""),IFERROR(VLOOKUP(B64,'基本情報（メール申込用）'!$B$7:$D$56,2,FALSE),""))</f>
        <v/>
      </c>
    </row>
    <row r="65" spans="1:10" ht="24" customHeight="1" x14ac:dyDescent="0.25">
      <c r="A65" s="136">
        <v>61</v>
      </c>
      <c r="B65" s="145" t="str">
        <f>IFERROR(VLOOKUP(D65,'基本情報（メール申込用）'!$A$7:$B$56,2,FALSE),"")</f>
        <v/>
      </c>
      <c r="C65" s="129"/>
      <c r="D65" s="54"/>
      <c r="E65" s="38"/>
      <c r="F65" s="146" t="str">
        <f>IFERROR(VLOOKUP($E65,'①参加選手登録表 '!$C$4:$H$54,6,FALSE),"")</f>
        <v/>
      </c>
      <c r="G65" s="38"/>
      <c r="H65" s="146" t="str">
        <f>IFERROR(VLOOKUP($G65,②参加馬登録表!$C$5:$S$55,17,FALSE),"")</f>
        <v/>
      </c>
      <c r="I65" s="38" t="str">
        <f>IF(E65=0,"",IFERROR(IF('団体情報・合計（メール申込用）'!$C$3="","",'団体情報・合計（メール申込用）'!$C$3),""))</f>
        <v/>
      </c>
      <c r="J65" s="158" t="str">
        <f>IF(C65="OP",IFERROR(VLOOKUP(B65,'基本情報（メール申込用）'!$B$7:$D$56,3,FALSE),""),IFERROR(VLOOKUP(B65,'基本情報（メール申込用）'!$B$7:$D$56,2,FALSE),""))</f>
        <v/>
      </c>
    </row>
    <row r="66" spans="1:10" ht="24" customHeight="1" x14ac:dyDescent="0.25">
      <c r="A66" s="138">
        <v>62</v>
      </c>
      <c r="B66" s="139" t="str">
        <f>IFERROR(VLOOKUP(D66,'基本情報（メール申込用）'!$A$7:$B$56,2,FALSE),"")</f>
        <v/>
      </c>
      <c r="C66" s="130"/>
      <c r="D66" s="52"/>
      <c r="E66" s="33"/>
      <c r="F66" s="147" t="str">
        <f>IFERROR(VLOOKUP($E66,'①参加選手登録表 '!$C$4:$H$54,6,FALSE),"")</f>
        <v/>
      </c>
      <c r="G66" s="33"/>
      <c r="H66" s="149" t="str">
        <f>IFERROR(VLOOKUP($G66,②参加馬登録表!$C$5:$S$55,17,FALSE),"")</f>
        <v/>
      </c>
      <c r="I66" s="33" t="str">
        <f>IF(E66=0,"",IFERROR(IF('団体情報・合計（メール申込用）'!$C$3="","",'団体情報・合計（メール申込用）'!$C$3),""))</f>
        <v/>
      </c>
      <c r="J66" s="159" t="str">
        <f>IF(C66="OP",IFERROR(VLOOKUP(B66,'基本情報（メール申込用）'!$B$7:$D$56,3,FALSE),""),IFERROR(VLOOKUP(B66,'基本情報（メール申込用）'!$B$7:$D$56,2,FALSE),""))</f>
        <v/>
      </c>
    </row>
    <row r="67" spans="1:10" ht="24" customHeight="1" x14ac:dyDescent="0.25">
      <c r="A67" s="138">
        <v>63</v>
      </c>
      <c r="B67" s="139" t="str">
        <f>IFERROR(VLOOKUP(D67,'基本情報（メール申込用）'!$A$7:$B$56,2,FALSE),"")</f>
        <v/>
      </c>
      <c r="C67" s="130"/>
      <c r="D67" s="52"/>
      <c r="E67" s="33"/>
      <c r="F67" s="147" t="str">
        <f>IFERROR(VLOOKUP($E67,'①参加選手登録表 '!$C$4:$H$54,6,FALSE),"")</f>
        <v/>
      </c>
      <c r="G67" s="33"/>
      <c r="H67" s="149" t="str">
        <f>IFERROR(VLOOKUP($G67,②参加馬登録表!$C$5:$S$55,17,FALSE),"")</f>
        <v/>
      </c>
      <c r="I67" s="33" t="str">
        <f>IF(E67=0,"",IFERROR(IF('団体情報・合計（メール申込用）'!$C$3="","",'団体情報・合計（メール申込用）'!$C$3),""))</f>
        <v/>
      </c>
      <c r="J67" s="159" t="str">
        <f>IF(C67="OP",IFERROR(VLOOKUP(B67,'基本情報（メール申込用）'!$B$7:$D$56,3,FALSE),""),IFERROR(VLOOKUP(B67,'基本情報（メール申込用）'!$B$7:$D$56,2,FALSE),""))</f>
        <v/>
      </c>
    </row>
    <row r="68" spans="1:10" ht="24" customHeight="1" x14ac:dyDescent="0.25">
      <c r="A68" s="138">
        <v>64</v>
      </c>
      <c r="B68" s="139" t="str">
        <f>IFERROR(VLOOKUP(D68,'基本情報（メール申込用）'!$A$7:$B$56,2,FALSE),"")</f>
        <v/>
      </c>
      <c r="C68" s="130"/>
      <c r="D68" s="52"/>
      <c r="E68" s="33"/>
      <c r="F68" s="147" t="str">
        <f>IFERROR(VLOOKUP($E68,'①参加選手登録表 '!$C$4:$H$54,6,FALSE),"")</f>
        <v/>
      </c>
      <c r="G68" s="33"/>
      <c r="H68" s="149" t="str">
        <f>IFERROR(VLOOKUP($G68,②参加馬登録表!$C$5:$S$55,17,FALSE),"")</f>
        <v/>
      </c>
      <c r="I68" s="33" t="str">
        <f>IF(E68=0,"",IFERROR(IF('団体情報・合計（メール申込用）'!$C$3="","",'団体情報・合計（メール申込用）'!$C$3),""))</f>
        <v/>
      </c>
      <c r="J68" s="159" t="str">
        <f>IF(C68="OP",IFERROR(VLOOKUP(B68,'基本情報（メール申込用）'!$B$7:$D$56,3,FALSE),""),IFERROR(VLOOKUP(B68,'基本情報（メール申込用）'!$B$7:$D$56,2,FALSE),""))</f>
        <v/>
      </c>
    </row>
    <row r="69" spans="1:10" ht="24" customHeight="1" x14ac:dyDescent="0.25">
      <c r="A69" s="138">
        <v>65</v>
      </c>
      <c r="B69" s="139" t="str">
        <f>IFERROR(VLOOKUP(D69,'基本情報（メール申込用）'!$A$7:$B$56,2,FALSE),"")</f>
        <v/>
      </c>
      <c r="C69" s="130"/>
      <c r="D69" s="52"/>
      <c r="E69" s="33"/>
      <c r="F69" s="147" t="str">
        <f>IFERROR(VLOOKUP($E69,'①参加選手登録表 '!$C$4:$H$54,6,FALSE),"")</f>
        <v/>
      </c>
      <c r="G69" s="33"/>
      <c r="H69" s="149" t="str">
        <f>IFERROR(VLOOKUP($G69,②参加馬登録表!$C$5:$S$55,17,FALSE),"")</f>
        <v/>
      </c>
      <c r="I69" s="33" t="str">
        <f>IF(E69=0,"",IFERROR(IF('団体情報・合計（メール申込用）'!$C$3="","",'団体情報・合計（メール申込用）'!$C$3),""))</f>
        <v/>
      </c>
      <c r="J69" s="159" t="str">
        <f>IF(C69="OP",IFERROR(VLOOKUP(B69,'基本情報（メール申込用）'!$B$7:$D$56,3,FALSE),""),IFERROR(VLOOKUP(B69,'基本情報（メール申込用）'!$B$7:$D$56,2,FALSE),""))</f>
        <v/>
      </c>
    </row>
    <row r="70" spans="1:10" ht="24" customHeight="1" x14ac:dyDescent="0.25">
      <c r="A70" s="138">
        <v>66</v>
      </c>
      <c r="B70" s="139" t="str">
        <f>IFERROR(VLOOKUP(D70,'基本情報（メール申込用）'!$A$7:$B$56,2,FALSE),"")</f>
        <v/>
      </c>
      <c r="C70" s="130"/>
      <c r="D70" s="52"/>
      <c r="E70" s="33"/>
      <c r="F70" s="147" t="str">
        <f>IFERROR(VLOOKUP($E70,'①参加選手登録表 '!$C$4:$H$54,6,FALSE),"")</f>
        <v/>
      </c>
      <c r="G70" s="33"/>
      <c r="H70" s="149" t="str">
        <f>IFERROR(VLOOKUP($G70,②参加馬登録表!$C$5:$S$55,17,FALSE),"")</f>
        <v/>
      </c>
      <c r="I70" s="33" t="str">
        <f>IF(E70=0,"",IFERROR(IF('団体情報・合計（メール申込用）'!$C$3="","",'団体情報・合計（メール申込用）'!$C$3),""))</f>
        <v/>
      </c>
      <c r="J70" s="159" t="str">
        <f>IF(C70="OP",IFERROR(VLOOKUP(B70,'基本情報（メール申込用）'!$B$7:$D$56,3,FALSE),""),IFERROR(VLOOKUP(B70,'基本情報（メール申込用）'!$B$7:$D$56,2,FALSE),""))</f>
        <v/>
      </c>
    </row>
    <row r="71" spans="1:10" ht="24" customHeight="1" x14ac:dyDescent="0.25">
      <c r="A71" s="138">
        <v>67</v>
      </c>
      <c r="B71" s="139" t="str">
        <f>IFERROR(VLOOKUP(D71,'基本情報（メール申込用）'!$A$7:$B$56,2,FALSE),"")</f>
        <v/>
      </c>
      <c r="C71" s="130"/>
      <c r="D71" s="52"/>
      <c r="E71" s="33"/>
      <c r="F71" s="147" t="str">
        <f>IFERROR(VLOOKUP($E71,'①参加選手登録表 '!$C$4:$H$54,6,FALSE),"")</f>
        <v/>
      </c>
      <c r="G71" s="33"/>
      <c r="H71" s="149" t="str">
        <f>IFERROR(VLOOKUP($G71,②参加馬登録表!$C$5:$S$55,17,FALSE),"")</f>
        <v/>
      </c>
      <c r="I71" s="33" t="str">
        <f>IF(E71=0,"",IFERROR(IF('団体情報・合計（メール申込用）'!$C$3="","",'団体情報・合計（メール申込用）'!$C$3),""))</f>
        <v/>
      </c>
      <c r="J71" s="159" t="str">
        <f>IF(C71="OP",IFERROR(VLOOKUP(B71,'基本情報（メール申込用）'!$B$7:$D$56,3,FALSE),""),IFERROR(VLOOKUP(B71,'基本情報（メール申込用）'!$B$7:$D$56,2,FALSE),""))</f>
        <v/>
      </c>
    </row>
    <row r="72" spans="1:10" ht="24" customHeight="1" x14ac:dyDescent="0.25">
      <c r="A72" s="138">
        <v>68</v>
      </c>
      <c r="B72" s="139" t="str">
        <f>IFERROR(VLOOKUP(D72,'基本情報（メール申込用）'!$A$7:$B$56,2,FALSE),"")</f>
        <v/>
      </c>
      <c r="C72" s="130"/>
      <c r="D72" s="52"/>
      <c r="E72" s="33"/>
      <c r="F72" s="147" t="str">
        <f>IFERROR(VLOOKUP($E72,'①参加選手登録表 '!$C$4:$H$54,6,FALSE),"")</f>
        <v/>
      </c>
      <c r="G72" s="33"/>
      <c r="H72" s="149" t="str">
        <f>IFERROR(VLOOKUP($G72,②参加馬登録表!$C$5:$S$55,17,FALSE),"")</f>
        <v/>
      </c>
      <c r="I72" s="33" t="str">
        <f>IF(E72=0,"",IFERROR(IF('団体情報・合計（メール申込用）'!$C$3="","",'団体情報・合計（メール申込用）'!$C$3),""))</f>
        <v/>
      </c>
      <c r="J72" s="159" t="str">
        <f>IF(C72="OP",IFERROR(VLOOKUP(B72,'基本情報（メール申込用）'!$B$7:$D$56,3,FALSE),""),IFERROR(VLOOKUP(B72,'基本情報（メール申込用）'!$B$7:$D$56,2,FALSE),""))</f>
        <v/>
      </c>
    </row>
    <row r="73" spans="1:10" ht="24" customHeight="1" x14ac:dyDescent="0.25">
      <c r="A73" s="138">
        <v>69</v>
      </c>
      <c r="B73" s="139" t="str">
        <f>IFERROR(VLOOKUP(D73,'基本情報（メール申込用）'!$A$7:$B$56,2,FALSE),"")</f>
        <v/>
      </c>
      <c r="C73" s="130"/>
      <c r="D73" s="52"/>
      <c r="E73" s="33"/>
      <c r="F73" s="147" t="str">
        <f>IFERROR(VLOOKUP($E73,'①参加選手登録表 '!$C$4:$H$54,6,FALSE),"")</f>
        <v/>
      </c>
      <c r="G73" s="33"/>
      <c r="H73" s="149" t="str">
        <f>IFERROR(VLOOKUP($G73,②参加馬登録表!$C$5:$S$55,17,FALSE),"")</f>
        <v/>
      </c>
      <c r="I73" s="33" t="str">
        <f>IF(E73=0,"",IFERROR(IF('団体情報・合計（メール申込用）'!$C$3="","",'団体情報・合計（メール申込用）'!$C$3),""))</f>
        <v/>
      </c>
      <c r="J73" s="159" t="str">
        <f>IF(C73="OP",IFERROR(VLOOKUP(B73,'基本情報（メール申込用）'!$B$7:$D$56,3,FALSE),""),IFERROR(VLOOKUP(B73,'基本情報（メール申込用）'!$B$7:$D$56,2,FALSE),""))</f>
        <v/>
      </c>
    </row>
    <row r="74" spans="1:10" ht="24" customHeight="1" thickBot="1" x14ac:dyDescent="0.3">
      <c r="A74" s="140">
        <v>70</v>
      </c>
      <c r="B74" s="141" t="str">
        <f>IFERROR(VLOOKUP(D74,'基本情報（メール申込用）'!$A$7:$B$56,2,FALSE),"")</f>
        <v/>
      </c>
      <c r="C74" s="131"/>
      <c r="D74" s="55"/>
      <c r="E74" s="34"/>
      <c r="F74" s="148" t="str">
        <f>IFERROR(VLOOKUP($E74,'①参加選手登録表 '!$C$4:$H$54,6,FALSE),"")</f>
        <v/>
      </c>
      <c r="G74" s="34"/>
      <c r="H74" s="156" t="str">
        <f>IFERROR(VLOOKUP($G74,②参加馬登録表!$C$5:$S$55,17,FALSE),"")</f>
        <v/>
      </c>
      <c r="I74" s="34" t="str">
        <f>IF(E74=0,"",IFERROR(IF('団体情報・合計（メール申込用）'!$C$3="","",'団体情報・合計（メール申込用）'!$C$3),""))</f>
        <v/>
      </c>
      <c r="J74" s="160" t="str">
        <f>IF(C74="OP",IFERROR(VLOOKUP(B74,'基本情報（メール申込用）'!$B$7:$D$56,3,FALSE),""),IFERROR(VLOOKUP(B74,'基本情報（メール申込用）'!$B$7:$D$56,2,FALSE),""))</f>
        <v/>
      </c>
    </row>
    <row r="75" spans="1:10" ht="24" customHeight="1" x14ac:dyDescent="0.25">
      <c r="A75" s="142">
        <v>71</v>
      </c>
      <c r="B75" s="137" t="str">
        <f>IFERROR(VLOOKUP(D75,'基本情報（メール申込用）'!$A$7:$B$56,2,FALSE),"")</f>
        <v/>
      </c>
      <c r="C75" s="87"/>
      <c r="D75" s="51"/>
      <c r="E75" s="35"/>
      <c r="F75" s="149" t="str">
        <f>IFERROR(VLOOKUP($E75,'①参加選手登録表 '!$C$4:$H$54,6,FALSE),"")</f>
        <v/>
      </c>
      <c r="G75" s="35"/>
      <c r="H75" s="149" t="str">
        <f>IFERROR(VLOOKUP($G75,②参加馬登録表!$C$5:$S$55,17,FALSE),"")</f>
        <v/>
      </c>
      <c r="I75" s="35" t="str">
        <f>IF(E75=0,"",IFERROR(IF('団体情報・合計（メール申込用）'!$C$3="","",'団体情報・合計（メール申込用）'!$C$3),""))</f>
        <v/>
      </c>
      <c r="J75" s="161" t="str">
        <f>IF(C75="OP",IFERROR(VLOOKUP(B75,'基本情報（メール申込用）'!$B$7:$D$56,3,FALSE),""),IFERROR(VLOOKUP(B75,'基本情報（メール申込用）'!$B$7:$D$56,2,FALSE),""))</f>
        <v/>
      </c>
    </row>
    <row r="76" spans="1:10" ht="24" customHeight="1" x14ac:dyDescent="0.25">
      <c r="A76" s="138">
        <v>72</v>
      </c>
      <c r="B76" s="139" t="str">
        <f>IFERROR(VLOOKUP(D76,'基本情報（メール申込用）'!$A$7:$B$56,2,FALSE),"")</f>
        <v/>
      </c>
      <c r="C76" s="130"/>
      <c r="D76" s="52"/>
      <c r="E76" s="33"/>
      <c r="F76" s="147" t="str">
        <f>IFERROR(VLOOKUP($E76,'①参加選手登録表 '!$C$4:$H$54,6,FALSE),"")</f>
        <v/>
      </c>
      <c r="G76" s="33"/>
      <c r="H76" s="149" t="str">
        <f>IFERROR(VLOOKUP($G76,②参加馬登録表!$C$5:$S$55,17,FALSE),"")</f>
        <v/>
      </c>
      <c r="I76" s="33" t="str">
        <f>IF(E76=0,"",IFERROR(IF('団体情報・合計（メール申込用）'!$C$3="","",'団体情報・合計（メール申込用）'!$C$3),""))</f>
        <v/>
      </c>
      <c r="J76" s="159" t="str">
        <f>IF(C76="OP",IFERROR(VLOOKUP(B76,'基本情報（メール申込用）'!$B$7:$D$56,3,FALSE),""),IFERROR(VLOOKUP(B76,'基本情報（メール申込用）'!$B$7:$D$56,2,FALSE),""))</f>
        <v/>
      </c>
    </row>
    <row r="77" spans="1:10" ht="24" customHeight="1" x14ac:dyDescent="0.25">
      <c r="A77" s="138">
        <v>73</v>
      </c>
      <c r="B77" s="139" t="str">
        <f>IFERROR(VLOOKUP(D77,'基本情報（メール申込用）'!$A$7:$B$56,2,FALSE),"")</f>
        <v/>
      </c>
      <c r="C77" s="130"/>
      <c r="D77" s="52"/>
      <c r="E77" s="33"/>
      <c r="F77" s="147" t="str">
        <f>IFERROR(VLOOKUP($E77,'①参加選手登録表 '!$C$4:$H$54,6,FALSE),"")</f>
        <v/>
      </c>
      <c r="G77" s="33"/>
      <c r="H77" s="149" t="str">
        <f>IFERROR(VLOOKUP($G77,②参加馬登録表!$C$5:$S$55,17,FALSE),"")</f>
        <v/>
      </c>
      <c r="I77" s="33" t="str">
        <f>IF(E77=0,"",IFERROR(IF('団体情報・合計（メール申込用）'!$C$3="","",'団体情報・合計（メール申込用）'!$C$3),""))</f>
        <v/>
      </c>
      <c r="J77" s="159" t="str">
        <f>IF(C77="OP",IFERROR(VLOOKUP(B77,'基本情報（メール申込用）'!$B$7:$D$56,3,FALSE),""),IFERROR(VLOOKUP(B77,'基本情報（メール申込用）'!$B$7:$D$56,2,FALSE),""))</f>
        <v/>
      </c>
    </row>
    <row r="78" spans="1:10" ht="24" customHeight="1" x14ac:dyDescent="0.25">
      <c r="A78" s="138">
        <v>74</v>
      </c>
      <c r="B78" s="139" t="str">
        <f>IFERROR(VLOOKUP(D78,'基本情報（メール申込用）'!$A$7:$B$56,2,FALSE),"")</f>
        <v/>
      </c>
      <c r="C78" s="130"/>
      <c r="D78" s="52"/>
      <c r="E78" s="33"/>
      <c r="F78" s="147" t="str">
        <f>IFERROR(VLOOKUP($E78,'①参加選手登録表 '!$C$4:$H$54,6,FALSE),"")</f>
        <v/>
      </c>
      <c r="G78" s="33"/>
      <c r="H78" s="149" t="str">
        <f>IFERROR(VLOOKUP($G78,②参加馬登録表!$C$5:$S$55,17,FALSE),"")</f>
        <v/>
      </c>
      <c r="I78" s="33" t="str">
        <f>IF(E78=0,"",IFERROR(IF('団体情報・合計（メール申込用）'!$C$3="","",'団体情報・合計（メール申込用）'!$C$3),""))</f>
        <v/>
      </c>
      <c r="J78" s="159" t="str">
        <f>IF(C78="OP",IFERROR(VLOOKUP(B78,'基本情報（メール申込用）'!$B$7:$D$56,3,FALSE),""),IFERROR(VLOOKUP(B78,'基本情報（メール申込用）'!$B$7:$D$56,2,FALSE),""))</f>
        <v/>
      </c>
    </row>
    <row r="79" spans="1:10" ht="24" customHeight="1" x14ac:dyDescent="0.25">
      <c r="A79" s="138">
        <v>75</v>
      </c>
      <c r="B79" s="139" t="str">
        <f>IFERROR(VLOOKUP(D79,'基本情報（メール申込用）'!$A$7:$B$56,2,FALSE),"")</f>
        <v/>
      </c>
      <c r="C79" s="130"/>
      <c r="D79" s="52"/>
      <c r="E79" s="33"/>
      <c r="F79" s="147" t="str">
        <f>IFERROR(VLOOKUP($E79,'①参加選手登録表 '!$C$4:$H$54,6,FALSE),"")</f>
        <v/>
      </c>
      <c r="G79" s="33"/>
      <c r="H79" s="149" t="str">
        <f>IFERROR(VLOOKUP($G79,②参加馬登録表!$C$5:$S$55,17,FALSE),"")</f>
        <v/>
      </c>
      <c r="I79" s="33" t="str">
        <f>IF(E79=0,"",IFERROR(IF('団体情報・合計（メール申込用）'!$C$3="","",'団体情報・合計（メール申込用）'!$C$3),""))</f>
        <v/>
      </c>
      <c r="J79" s="159" t="str">
        <f>IF(C79="OP",IFERROR(VLOOKUP(B79,'基本情報（メール申込用）'!$B$7:$D$56,3,FALSE),""),IFERROR(VLOOKUP(B79,'基本情報（メール申込用）'!$B$7:$D$56,2,FALSE),""))</f>
        <v/>
      </c>
    </row>
    <row r="80" spans="1:10" ht="24" customHeight="1" x14ac:dyDescent="0.25">
      <c r="A80" s="138">
        <v>76</v>
      </c>
      <c r="B80" s="139" t="str">
        <f>IFERROR(VLOOKUP(D80,'基本情報（メール申込用）'!$A$7:$B$56,2,FALSE),"")</f>
        <v/>
      </c>
      <c r="C80" s="130"/>
      <c r="D80" s="52"/>
      <c r="E80" s="33"/>
      <c r="F80" s="147" t="str">
        <f>IFERROR(VLOOKUP($E80,'①参加選手登録表 '!$C$4:$H$54,6,FALSE),"")</f>
        <v/>
      </c>
      <c r="G80" s="33"/>
      <c r="H80" s="149" t="str">
        <f>IFERROR(VLOOKUP($G80,②参加馬登録表!$C$5:$S$55,17,FALSE),"")</f>
        <v/>
      </c>
      <c r="I80" s="33" t="str">
        <f>IF(E80=0,"",IFERROR(IF('団体情報・合計（メール申込用）'!$C$3="","",'団体情報・合計（メール申込用）'!$C$3),""))</f>
        <v/>
      </c>
      <c r="J80" s="159" t="str">
        <f>IF(C80="OP",IFERROR(VLOOKUP(B80,'基本情報（メール申込用）'!$B$7:$D$56,3,FALSE),""),IFERROR(VLOOKUP(B80,'基本情報（メール申込用）'!$B$7:$D$56,2,FALSE),""))</f>
        <v/>
      </c>
    </row>
    <row r="81" spans="1:10" ht="24" customHeight="1" x14ac:dyDescent="0.25">
      <c r="A81" s="138">
        <v>77</v>
      </c>
      <c r="B81" s="139" t="str">
        <f>IFERROR(VLOOKUP(D81,'基本情報（メール申込用）'!$A$7:$B$56,2,FALSE),"")</f>
        <v/>
      </c>
      <c r="C81" s="130"/>
      <c r="D81" s="52"/>
      <c r="E81" s="33"/>
      <c r="F81" s="147" t="str">
        <f>IFERROR(VLOOKUP($E81,'①参加選手登録表 '!$C$4:$H$54,6,FALSE),"")</f>
        <v/>
      </c>
      <c r="G81" s="33"/>
      <c r="H81" s="149" t="str">
        <f>IFERROR(VLOOKUP($G81,②参加馬登録表!$C$5:$S$55,17,FALSE),"")</f>
        <v/>
      </c>
      <c r="I81" s="33" t="str">
        <f>IF(E81=0,"",IFERROR(IF('団体情報・合計（メール申込用）'!$C$3="","",'団体情報・合計（メール申込用）'!$C$3),""))</f>
        <v/>
      </c>
      <c r="J81" s="159" t="str">
        <f>IF(C81="OP",IFERROR(VLOOKUP(B81,'基本情報（メール申込用）'!$B$7:$D$56,3,FALSE),""),IFERROR(VLOOKUP(B81,'基本情報（メール申込用）'!$B$7:$D$56,2,FALSE),""))</f>
        <v/>
      </c>
    </row>
    <row r="82" spans="1:10" ht="24" customHeight="1" x14ac:dyDescent="0.25">
      <c r="A82" s="138">
        <v>78</v>
      </c>
      <c r="B82" s="139" t="str">
        <f>IFERROR(VLOOKUP(D82,'基本情報（メール申込用）'!$A$7:$B$56,2,FALSE),"")</f>
        <v/>
      </c>
      <c r="C82" s="130"/>
      <c r="D82" s="52"/>
      <c r="E82" s="33"/>
      <c r="F82" s="147" t="str">
        <f>IFERROR(VLOOKUP($E82,'①参加選手登録表 '!$C$4:$H$54,6,FALSE),"")</f>
        <v/>
      </c>
      <c r="G82" s="33"/>
      <c r="H82" s="149" t="str">
        <f>IFERROR(VLOOKUP($G82,②参加馬登録表!$C$5:$S$55,17,FALSE),"")</f>
        <v/>
      </c>
      <c r="I82" s="33" t="str">
        <f>IF(E82=0,"",IFERROR(IF('団体情報・合計（メール申込用）'!$C$3="","",'団体情報・合計（メール申込用）'!$C$3),""))</f>
        <v/>
      </c>
      <c r="J82" s="159" t="str">
        <f>IF(C82="OP",IFERROR(VLOOKUP(B82,'基本情報（メール申込用）'!$B$7:$D$56,3,FALSE),""),IFERROR(VLOOKUP(B82,'基本情報（メール申込用）'!$B$7:$D$56,2,FALSE),""))</f>
        <v/>
      </c>
    </row>
    <row r="83" spans="1:10" ht="24" customHeight="1" x14ac:dyDescent="0.25">
      <c r="A83" s="138">
        <v>79</v>
      </c>
      <c r="B83" s="139" t="str">
        <f>IFERROR(VLOOKUP(D83,'基本情報（メール申込用）'!$A$7:$B$56,2,FALSE),"")</f>
        <v/>
      </c>
      <c r="C83" s="130"/>
      <c r="D83" s="52"/>
      <c r="E83" s="33"/>
      <c r="F83" s="147" t="str">
        <f>IFERROR(VLOOKUP($E83,'①参加選手登録表 '!$C$4:$H$54,6,FALSE),"")</f>
        <v/>
      </c>
      <c r="G83" s="33"/>
      <c r="H83" s="149" t="str">
        <f>IFERROR(VLOOKUP($G83,②参加馬登録表!$C$5:$S$55,17,FALSE),"")</f>
        <v/>
      </c>
      <c r="I83" s="33" t="str">
        <f>IF(E83=0,"",IFERROR(IF('団体情報・合計（メール申込用）'!$C$3="","",'団体情報・合計（メール申込用）'!$C$3),""))</f>
        <v/>
      </c>
      <c r="J83" s="159" t="str">
        <f>IF(C83="OP",IFERROR(VLOOKUP(B83,'基本情報（メール申込用）'!$B$7:$D$56,3,FALSE),""),IFERROR(VLOOKUP(B83,'基本情報（メール申込用）'!$B$7:$D$56,2,FALSE),""))</f>
        <v/>
      </c>
    </row>
    <row r="84" spans="1:10" ht="24" customHeight="1" thickBot="1" x14ac:dyDescent="0.3">
      <c r="A84" s="143">
        <v>80</v>
      </c>
      <c r="B84" s="144" t="str">
        <f>IFERROR(VLOOKUP(D84,'基本情報（メール申込用）'!$A$7:$B$56,2,FALSE),"")</f>
        <v/>
      </c>
      <c r="C84" s="132"/>
      <c r="D84" s="53"/>
      <c r="E84" s="36"/>
      <c r="F84" s="150" t="str">
        <f>IFERROR(VLOOKUP($E84,'①参加選手登録表 '!$C$4:$H$54,6,FALSE),"")</f>
        <v/>
      </c>
      <c r="G84" s="36"/>
      <c r="H84" s="157" t="str">
        <f>IFERROR(VLOOKUP($G84,②参加馬登録表!$C$5:$S$55,17,FALSE),"")</f>
        <v/>
      </c>
      <c r="I84" s="36" t="str">
        <f>IF(E84=0,"",IFERROR(IF('団体情報・合計（メール申込用）'!$C$3="","",'団体情報・合計（メール申込用）'!$C$3),""))</f>
        <v/>
      </c>
      <c r="J84" s="162" t="str">
        <f>IF(C84="OP",IFERROR(VLOOKUP(B84,'基本情報（メール申込用）'!$B$7:$D$56,3,FALSE),""),IFERROR(VLOOKUP(B84,'基本情報（メール申込用）'!$B$7:$D$56,2,FALSE),""))</f>
        <v/>
      </c>
    </row>
    <row r="85" spans="1:10" ht="24" customHeight="1" x14ac:dyDescent="0.25">
      <c r="A85" s="136">
        <v>81</v>
      </c>
      <c r="B85" s="145" t="str">
        <f>IFERROR(VLOOKUP(D85,'基本情報（メール申込用）'!$A$7:$B$56,2,FALSE),"")</f>
        <v/>
      </c>
      <c r="C85" s="129"/>
      <c r="D85" s="54"/>
      <c r="E85" s="38"/>
      <c r="F85" s="146" t="str">
        <f>IFERROR(VLOOKUP($E85,'①参加選手登録表 '!$C$4:$H$54,6,FALSE),"")</f>
        <v/>
      </c>
      <c r="G85" s="38"/>
      <c r="H85" s="146" t="str">
        <f>IFERROR(VLOOKUP($G85,②参加馬登録表!$C$5:$S$55,17,FALSE),"")</f>
        <v/>
      </c>
      <c r="I85" s="38" t="str">
        <f>IF(E85=0,"",IFERROR(IF('団体情報・合計（メール申込用）'!$C$3="","",'団体情報・合計（メール申込用）'!$C$3),""))</f>
        <v/>
      </c>
      <c r="J85" s="158" t="str">
        <f>IF(C85="OP",IFERROR(VLOOKUP(B85,'基本情報（メール申込用）'!$B$7:$D$56,3,FALSE),""),IFERROR(VLOOKUP(B85,'基本情報（メール申込用）'!$B$7:$D$56,2,FALSE),""))</f>
        <v/>
      </c>
    </row>
    <row r="86" spans="1:10" ht="24" customHeight="1" x14ac:dyDescent="0.25">
      <c r="A86" s="138">
        <v>82</v>
      </c>
      <c r="B86" s="139" t="str">
        <f>IFERROR(VLOOKUP(D86,'基本情報（メール申込用）'!$A$7:$B$56,2,FALSE),"")</f>
        <v/>
      </c>
      <c r="C86" s="130"/>
      <c r="D86" s="52"/>
      <c r="E86" s="33"/>
      <c r="F86" s="147" t="str">
        <f>IFERROR(VLOOKUP($E86,'①参加選手登録表 '!$C$4:$H$54,6,FALSE),"")</f>
        <v/>
      </c>
      <c r="G86" s="33"/>
      <c r="H86" s="149" t="str">
        <f>IFERROR(VLOOKUP($G86,②参加馬登録表!$C$5:$S$55,17,FALSE),"")</f>
        <v/>
      </c>
      <c r="I86" s="33" t="str">
        <f>IF(E86=0,"",IFERROR(IF('団体情報・合計（メール申込用）'!$C$3="","",'団体情報・合計（メール申込用）'!$C$3),""))</f>
        <v/>
      </c>
      <c r="J86" s="159" t="str">
        <f>IF(C86="OP",IFERROR(VLOOKUP(B86,'基本情報（メール申込用）'!$B$7:$D$56,3,FALSE),""),IFERROR(VLOOKUP(B86,'基本情報（メール申込用）'!$B$7:$D$56,2,FALSE),""))</f>
        <v/>
      </c>
    </row>
    <row r="87" spans="1:10" ht="24" customHeight="1" x14ac:dyDescent="0.25">
      <c r="A87" s="138">
        <v>83</v>
      </c>
      <c r="B87" s="139" t="str">
        <f>IFERROR(VLOOKUP(D87,'基本情報（メール申込用）'!$A$7:$B$56,2,FALSE),"")</f>
        <v/>
      </c>
      <c r="C87" s="130"/>
      <c r="D87" s="52"/>
      <c r="E87" s="33"/>
      <c r="F87" s="147" t="str">
        <f>IFERROR(VLOOKUP($E87,'①参加選手登録表 '!$C$4:$H$54,6,FALSE),"")</f>
        <v/>
      </c>
      <c r="G87" s="33"/>
      <c r="H87" s="149" t="str">
        <f>IFERROR(VLOOKUP($G87,②参加馬登録表!$C$5:$S$55,17,FALSE),"")</f>
        <v/>
      </c>
      <c r="I87" s="33" t="str">
        <f>IF(E87=0,"",IFERROR(IF('団体情報・合計（メール申込用）'!$C$3="","",'団体情報・合計（メール申込用）'!$C$3),""))</f>
        <v/>
      </c>
      <c r="J87" s="159" t="str">
        <f>IF(C87="OP",IFERROR(VLOOKUP(B87,'基本情報（メール申込用）'!$B$7:$D$56,3,FALSE),""),IFERROR(VLOOKUP(B87,'基本情報（メール申込用）'!$B$7:$D$56,2,FALSE),""))</f>
        <v/>
      </c>
    </row>
    <row r="88" spans="1:10" ht="24" customHeight="1" x14ac:dyDescent="0.25">
      <c r="A88" s="138">
        <v>84</v>
      </c>
      <c r="B88" s="139" t="str">
        <f>IFERROR(VLOOKUP(D88,'基本情報（メール申込用）'!$A$7:$B$56,2,FALSE),"")</f>
        <v/>
      </c>
      <c r="C88" s="130"/>
      <c r="D88" s="52"/>
      <c r="E88" s="33"/>
      <c r="F88" s="147" t="str">
        <f>IFERROR(VLOOKUP($E88,'①参加選手登録表 '!$C$4:$H$54,6,FALSE),"")</f>
        <v/>
      </c>
      <c r="G88" s="33"/>
      <c r="H88" s="149" t="str">
        <f>IFERROR(VLOOKUP($G88,②参加馬登録表!$C$5:$S$55,17,FALSE),"")</f>
        <v/>
      </c>
      <c r="I88" s="33" t="str">
        <f>IF(E88=0,"",IFERROR(IF('団体情報・合計（メール申込用）'!$C$3="","",'団体情報・合計（メール申込用）'!$C$3),""))</f>
        <v/>
      </c>
      <c r="J88" s="159" t="str">
        <f>IF(C88="OP",IFERROR(VLOOKUP(B88,'基本情報（メール申込用）'!$B$7:$D$56,3,FALSE),""),IFERROR(VLOOKUP(B88,'基本情報（メール申込用）'!$B$7:$D$56,2,FALSE),""))</f>
        <v/>
      </c>
    </row>
    <row r="89" spans="1:10" ht="24" customHeight="1" x14ac:dyDescent="0.25">
      <c r="A89" s="138">
        <v>85</v>
      </c>
      <c r="B89" s="139" t="str">
        <f>IFERROR(VLOOKUP(D89,'基本情報（メール申込用）'!$A$7:$B$56,2,FALSE),"")</f>
        <v/>
      </c>
      <c r="C89" s="130"/>
      <c r="D89" s="52"/>
      <c r="E89" s="33"/>
      <c r="F89" s="147" t="str">
        <f>IFERROR(VLOOKUP($E89,'①参加選手登録表 '!$C$4:$H$54,6,FALSE),"")</f>
        <v/>
      </c>
      <c r="G89" s="33"/>
      <c r="H89" s="149" t="str">
        <f>IFERROR(VLOOKUP($G89,②参加馬登録表!$C$5:$S$55,17,FALSE),"")</f>
        <v/>
      </c>
      <c r="I89" s="33" t="str">
        <f>IF(E89=0,"",IFERROR(IF('団体情報・合計（メール申込用）'!$C$3="","",'団体情報・合計（メール申込用）'!$C$3),""))</f>
        <v/>
      </c>
      <c r="J89" s="159" t="str">
        <f>IF(C89="OP",IFERROR(VLOOKUP(B89,'基本情報（メール申込用）'!$B$7:$D$56,3,FALSE),""),IFERROR(VLOOKUP(B89,'基本情報（メール申込用）'!$B$7:$D$56,2,FALSE),""))</f>
        <v/>
      </c>
    </row>
    <row r="90" spans="1:10" ht="24" customHeight="1" x14ac:dyDescent="0.25">
      <c r="A90" s="138">
        <v>86</v>
      </c>
      <c r="B90" s="139" t="str">
        <f>IFERROR(VLOOKUP(D90,'基本情報（メール申込用）'!$A$7:$B$56,2,FALSE),"")</f>
        <v/>
      </c>
      <c r="C90" s="130"/>
      <c r="D90" s="52"/>
      <c r="E90" s="33"/>
      <c r="F90" s="147" t="str">
        <f>IFERROR(VLOOKUP($E90,'①参加選手登録表 '!$C$4:$H$54,6,FALSE),"")</f>
        <v/>
      </c>
      <c r="G90" s="33"/>
      <c r="H90" s="149" t="str">
        <f>IFERROR(VLOOKUP($G90,②参加馬登録表!$C$5:$S$55,17,FALSE),"")</f>
        <v/>
      </c>
      <c r="I90" s="33" t="str">
        <f>IF(E90=0,"",IFERROR(IF('団体情報・合計（メール申込用）'!$C$3="","",'団体情報・合計（メール申込用）'!$C$3),""))</f>
        <v/>
      </c>
      <c r="J90" s="159" t="str">
        <f>IF(C90="OP",IFERROR(VLOOKUP(B90,'基本情報（メール申込用）'!$B$7:$D$56,3,FALSE),""),IFERROR(VLOOKUP(B90,'基本情報（メール申込用）'!$B$7:$D$56,2,FALSE),""))</f>
        <v/>
      </c>
    </row>
    <row r="91" spans="1:10" ht="24" customHeight="1" x14ac:dyDescent="0.25">
      <c r="A91" s="138">
        <v>87</v>
      </c>
      <c r="B91" s="139" t="str">
        <f>IFERROR(VLOOKUP(D91,'基本情報（メール申込用）'!$A$7:$B$56,2,FALSE),"")</f>
        <v/>
      </c>
      <c r="C91" s="130"/>
      <c r="D91" s="52"/>
      <c r="E91" s="33"/>
      <c r="F91" s="147" t="str">
        <f>IFERROR(VLOOKUP($E91,'①参加選手登録表 '!$C$4:$H$54,6,FALSE),"")</f>
        <v/>
      </c>
      <c r="G91" s="33"/>
      <c r="H91" s="149" t="str">
        <f>IFERROR(VLOOKUP($G91,②参加馬登録表!$C$5:$S$55,17,FALSE),"")</f>
        <v/>
      </c>
      <c r="I91" s="33" t="str">
        <f>IF(E91=0,"",IFERROR(IF('団体情報・合計（メール申込用）'!$C$3="","",'団体情報・合計（メール申込用）'!$C$3),""))</f>
        <v/>
      </c>
      <c r="J91" s="159" t="str">
        <f>IF(C91="OP",IFERROR(VLOOKUP(B91,'基本情報（メール申込用）'!$B$7:$D$56,3,FALSE),""),IFERROR(VLOOKUP(B91,'基本情報（メール申込用）'!$B$7:$D$56,2,FALSE),""))</f>
        <v/>
      </c>
    </row>
    <row r="92" spans="1:10" ht="24" customHeight="1" x14ac:dyDescent="0.25">
      <c r="A92" s="138">
        <v>88</v>
      </c>
      <c r="B92" s="139" t="str">
        <f>IFERROR(VLOOKUP(D92,'基本情報（メール申込用）'!$A$7:$B$56,2,FALSE),"")</f>
        <v/>
      </c>
      <c r="C92" s="130"/>
      <c r="D92" s="52"/>
      <c r="E92" s="33"/>
      <c r="F92" s="147" t="str">
        <f>IFERROR(VLOOKUP($E92,'①参加選手登録表 '!$C$4:$H$54,6,FALSE),"")</f>
        <v/>
      </c>
      <c r="G92" s="33"/>
      <c r="H92" s="149" t="str">
        <f>IFERROR(VLOOKUP($G92,②参加馬登録表!$C$5:$S$55,17,FALSE),"")</f>
        <v/>
      </c>
      <c r="I92" s="33" t="str">
        <f>IF(E92=0,"",IFERROR(IF('団体情報・合計（メール申込用）'!$C$3="","",'団体情報・合計（メール申込用）'!$C$3),""))</f>
        <v/>
      </c>
      <c r="J92" s="159" t="str">
        <f>IF(C92="OP",IFERROR(VLOOKUP(B92,'基本情報（メール申込用）'!$B$7:$D$56,3,FALSE),""),IFERROR(VLOOKUP(B92,'基本情報（メール申込用）'!$B$7:$D$56,2,FALSE),""))</f>
        <v/>
      </c>
    </row>
    <row r="93" spans="1:10" ht="24" customHeight="1" x14ac:dyDescent="0.25">
      <c r="A93" s="138">
        <v>89</v>
      </c>
      <c r="B93" s="139" t="str">
        <f>IFERROR(VLOOKUP(D93,'基本情報（メール申込用）'!$A$7:$B$56,2,FALSE),"")</f>
        <v/>
      </c>
      <c r="C93" s="130"/>
      <c r="D93" s="52"/>
      <c r="E93" s="33"/>
      <c r="F93" s="147" t="str">
        <f>IFERROR(VLOOKUP($E93,'①参加選手登録表 '!$C$4:$H$54,6,FALSE),"")</f>
        <v/>
      </c>
      <c r="G93" s="33"/>
      <c r="H93" s="149" t="str">
        <f>IFERROR(VLOOKUP($G93,②参加馬登録表!$C$5:$S$55,17,FALSE),"")</f>
        <v/>
      </c>
      <c r="I93" s="33" t="str">
        <f>IF(E93=0,"",IFERROR(IF('団体情報・合計（メール申込用）'!$C$3="","",'団体情報・合計（メール申込用）'!$C$3),""))</f>
        <v/>
      </c>
      <c r="J93" s="159" t="str">
        <f>IF(C93="OP",IFERROR(VLOOKUP(B93,'基本情報（メール申込用）'!$B$7:$D$56,3,FALSE),""),IFERROR(VLOOKUP(B93,'基本情報（メール申込用）'!$B$7:$D$56,2,FALSE),""))</f>
        <v/>
      </c>
    </row>
    <row r="94" spans="1:10" ht="24" customHeight="1" thickBot="1" x14ac:dyDescent="0.3">
      <c r="A94" s="140">
        <v>90</v>
      </c>
      <c r="B94" s="141" t="str">
        <f>IFERROR(VLOOKUP(D94,'基本情報（メール申込用）'!$A$7:$B$56,2,FALSE),"")</f>
        <v/>
      </c>
      <c r="C94" s="131"/>
      <c r="D94" s="55"/>
      <c r="E94" s="34"/>
      <c r="F94" s="148" t="str">
        <f>IFERROR(VLOOKUP($E94,'①参加選手登録表 '!$C$4:$H$54,6,FALSE),"")</f>
        <v/>
      </c>
      <c r="G94" s="34"/>
      <c r="H94" s="156" t="str">
        <f>IFERROR(VLOOKUP($G94,②参加馬登録表!$C$5:$S$55,17,FALSE),"")</f>
        <v/>
      </c>
      <c r="I94" s="34" t="str">
        <f>IF(E94=0,"",IFERROR(IF('団体情報・合計（メール申込用）'!$C$3="","",'団体情報・合計（メール申込用）'!$C$3),""))</f>
        <v/>
      </c>
      <c r="J94" s="160" t="str">
        <f>IF(C94="OP",IFERROR(VLOOKUP(B94,'基本情報（メール申込用）'!$B$7:$D$56,3,FALSE),""),IFERROR(VLOOKUP(B94,'基本情報（メール申込用）'!$B$7:$D$56,2,FALSE),""))</f>
        <v/>
      </c>
    </row>
    <row r="95" spans="1:10" ht="24" customHeight="1" x14ac:dyDescent="0.25">
      <c r="A95" s="142">
        <v>91</v>
      </c>
      <c r="B95" s="137" t="str">
        <f>IFERROR(VLOOKUP(D95,'基本情報（メール申込用）'!$A$7:$B$56,2,FALSE),"")</f>
        <v/>
      </c>
      <c r="C95" s="87"/>
      <c r="D95" s="51"/>
      <c r="E95" s="35"/>
      <c r="F95" s="149" t="str">
        <f>IFERROR(VLOOKUP($E95,'①参加選手登録表 '!$C$4:$H$54,6,FALSE),"")</f>
        <v/>
      </c>
      <c r="G95" s="35"/>
      <c r="H95" s="149" t="str">
        <f>IFERROR(VLOOKUP($G95,②参加馬登録表!$C$5:$S$55,17,FALSE),"")</f>
        <v/>
      </c>
      <c r="I95" s="35" t="str">
        <f>IF(E95=0,"",IFERROR(IF('団体情報・合計（メール申込用）'!$C$3="","",'団体情報・合計（メール申込用）'!$C$3),""))</f>
        <v/>
      </c>
      <c r="J95" s="161" t="str">
        <f>IF(C95="OP",IFERROR(VLOOKUP(B95,'基本情報（メール申込用）'!$B$7:$D$56,3,FALSE),""),IFERROR(VLOOKUP(B95,'基本情報（メール申込用）'!$B$7:$D$56,2,FALSE),""))</f>
        <v/>
      </c>
    </row>
    <row r="96" spans="1:10" ht="24" customHeight="1" x14ac:dyDescent="0.25">
      <c r="A96" s="138">
        <v>92</v>
      </c>
      <c r="B96" s="139" t="str">
        <f>IFERROR(VLOOKUP(D96,'基本情報（メール申込用）'!$A$7:$B$56,2,FALSE),"")</f>
        <v/>
      </c>
      <c r="C96" s="130"/>
      <c r="D96" s="52"/>
      <c r="E96" s="33"/>
      <c r="F96" s="147" t="str">
        <f>IFERROR(VLOOKUP($E96,'①参加選手登録表 '!$C$4:$H$54,6,FALSE),"")</f>
        <v/>
      </c>
      <c r="G96" s="33"/>
      <c r="H96" s="149" t="str">
        <f>IFERROR(VLOOKUP($G96,②参加馬登録表!$C$5:$S$55,17,FALSE),"")</f>
        <v/>
      </c>
      <c r="I96" s="33" t="str">
        <f>IF(E96=0,"",IFERROR(IF('団体情報・合計（メール申込用）'!$C$3="","",'団体情報・合計（メール申込用）'!$C$3),""))</f>
        <v/>
      </c>
      <c r="J96" s="159" t="str">
        <f>IF(C96="OP",IFERROR(VLOOKUP(B96,'基本情報（メール申込用）'!$B$7:$D$56,3,FALSE),""),IFERROR(VLOOKUP(B96,'基本情報（メール申込用）'!$B$7:$D$56,2,FALSE),""))</f>
        <v/>
      </c>
    </row>
    <row r="97" spans="1:10" ht="24" customHeight="1" x14ac:dyDescent="0.25">
      <c r="A97" s="138">
        <v>93</v>
      </c>
      <c r="B97" s="139" t="str">
        <f>IFERROR(VLOOKUP(D97,'基本情報（メール申込用）'!$A$7:$B$56,2,FALSE),"")</f>
        <v/>
      </c>
      <c r="C97" s="130"/>
      <c r="D97" s="52"/>
      <c r="E97" s="33"/>
      <c r="F97" s="147" t="str">
        <f>IFERROR(VLOOKUP($E97,'①参加選手登録表 '!$C$4:$H$54,6,FALSE),"")</f>
        <v/>
      </c>
      <c r="G97" s="33"/>
      <c r="H97" s="149" t="str">
        <f>IFERROR(VLOOKUP($G97,②参加馬登録表!$C$5:$S$55,17,FALSE),"")</f>
        <v/>
      </c>
      <c r="I97" s="33" t="str">
        <f>IF(E97=0,"",IFERROR(IF('団体情報・合計（メール申込用）'!$C$3="","",'団体情報・合計（メール申込用）'!$C$3),""))</f>
        <v/>
      </c>
      <c r="J97" s="159" t="str">
        <f>IF(C97="OP",IFERROR(VLOOKUP(B97,'基本情報（メール申込用）'!$B$7:$D$56,3,FALSE),""),IFERROR(VLOOKUP(B97,'基本情報（メール申込用）'!$B$7:$D$56,2,FALSE),""))</f>
        <v/>
      </c>
    </row>
    <row r="98" spans="1:10" ht="24" customHeight="1" x14ac:dyDescent="0.25">
      <c r="A98" s="138">
        <v>94</v>
      </c>
      <c r="B98" s="139" t="str">
        <f>IFERROR(VLOOKUP(D98,'基本情報（メール申込用）'!$A$7:$B$56,2,FALSE),"")</f>
        <v/>
      </c>
      <c r="C98" s="130"/>
      <c r="D98" s="52"/>
      <c r="E98" s="33"/>
      <c r="F98" s="147" t="str">
        <f>IFERROR(VLOOKUP($E98,'①参加選手登録表 '!$C$4:$H$54,6,FALSE),"")</f>
        <v/>
      </c>
      <c r="G98" s="33"/>
      <c r="H98" s="149" t="str">
        <f>IFERROR(VLOOKUP($G98,②参加馬登録表!$C$5:$S$55,17,FALSE),"")</f>
        <v/>
      </c>
      <c r="I98" s="33" t="str">
        <f>IF(E98=0,"",IFERROR(IF('団体情報・合計（メール申込用）'!$C$3="","",'団体情報・合計（メール申込用）'!$C$3),""))</f>
        <v/>
      </c>
      <c r="J98" s="159" t="str">
        <f>IF(C98="OP",IFERROR(VLOOKUP(B98,'基本情報（メール申込用）'!$B$7:$D$56,3,FALSE),""),IFERROR(VLOOKUP(B98,'基本情報（メール申込用）'!$B$7:$D$56,2,FALSE),""))</f>
        <v/>
      </c>
    </row>
    <row r="99" spans="1:10" ht="24" customHeight="1" x14ac:dyDescent="0.25">
      <c r="A99" s="138">
        <v>95</v>
      </c>
      <c r="B99" s="139" t="str">
        <f>IFERROR(VLOOKUP(D99,'基本情報（メール申込用）'!$A$7:$B$56,2,FALSE),"")</f>
        <v/>
      </c>
      <c r="C99" s="130"/>
      <c r="D99" s="52"/>
      <c r="E99" s="33"/>
      <c r="F99" s="147" t="str">
        <f>IFERROR(VLOOKUP($E99,'①参加選手登録表 '!$C$4:$H$54,6,FALSE),"")</f>
        <v/>
      </c>
      <c r="G99" s="33"/>
      <c r="H99" s="149" t="str">
        <f>IFERROR(VLOOKUP($G99,②参加馬登録表!$C$5:$S$55,17,FALSE),"")</f>
        <v/>
      </c>
      <c r="I99" s="33" t="str">
        <f>IF(E99=0,"",IFERROR(IF('団体情報・合計（メール申込用）'!$C$3="","",'団体情報・合計（メール申込用）'!$C$3),""))</f>
        <v/>
      </c>
      <c r="J99" s="159" t="str">
        <f>IF(C99="OP",IFERROR(VLOOKUP(B99,'基本情報（メール申込用）'!$B$7:$D$56,3,FALSE),""),IFERROR(VLOOKUP(B99,'基本情報（メール申込用）'!$B$7:$D$56,2,FALSE),""))</f>
        <v/>
      </c>
    </row>
    <row r="100" spans="1:10" ht="24" customHeight="1" x14ac:dyDescent="0.25">
      <c r="A100" s="138">
        <v>96</v>
      </c>
      <c r="B100" s="139" t="str">
        <f>IFERROR(VLOOKUP(D100,'基本情報（メール申込用）'!$A$7:$B$56,2,FALSE),"")</f>
        <v/>
      </c>
      <c r="C100" s="130"/>
      <c r="D100" s="52"/>
      <c r="E100" s="33"/>
      <c r="F100" s="147" t="str">
        <f>IFERROR(VLOOKUP($E100,'①参加選手登録表 '!$C$4:$H$54,6,FALSE),"")</f>
        <v/>
      </c>
      <c r="G100" s="33"/>
      <c r="H100" s="149" t="str">
        <f>IFERROR(VLOOKUP($G100,②参加馬登録表!$C$5:$S$55,17,FALSE),"")</f>
        <v/>
      </c>
      <c r="I100" s="33" t="str">
        <f>IF(E100=0,"",IFERROR(IF('団体情報・合計（メール申込用）'!$C$3="","",'団体情報・合計（メール申込用）'!$C$3),""))</f>
        <v/>
      </c>
      <c r="J100" s="159" t="str">
        <f>IF(C100="OP",IFERROR(VLOOKUP(B100,'基本情報（メール申込用）'!$B$7:$D$56,3,FALSE),""),IFERROR(VLOOKUP(B100,'基本情報（メール申込用）'!$B$7:$D$56,2,FALSE),""))</f>
        <v/>
      </c>
    </row>
    <row r="101" spans="1:10" ht="24" customHeight="1" x14ac:dyDescent="0.25">
      <c r="A101" s="138">
        <v>97</v>
      </c>
      <c r="B101" s="139" t="str">
        <f>IFERROR(VLOOKUP(D101,'基本情報（メール申込用）'!$A$7:$B$56,2,FALSE),"")</f>
        <v/>
      </c>
      <c r="C101" s="130"/>
      <c r="D101" s="52"/>
      <c r="E101" s="33"/>
      <c r="F101" s="147" t="str">
        <f>IFERROR(VLOOKUP($E101,'①参加選手登録表 '!$C$4:$H$54,6,FALSE),"")</f>
        <v/>
      </c>
      <c r="G101" s="33"/>
      <c r="H101" s="149" t="str">
        <f>IFERROR(VLOOKUP($G101,②参加馬登録表!$C$5:$S$55,17,FALSE),"")</f>
        <v/>
      </c>
      <c r="I101" s="33" t="str">
        <f>IF(E101=0,"",IFERROR(IF('団体情報・合計（メール申込用）'!$C$3="","",'団体情報・合計（メール申込用）'!$C$3),""))</f>
        <v/>
      </c>
      <c r="J101" s="159" t="str">
        <f>IF(C101="OP",IFERROR(VLOOKUP(B101,'基本情報（メール申込用）'!$B$7:$D$56,3,FALSE),""),IFERROR(VLOOKUP(B101,'基本情報（メール申込用）'!$B$7:$D$56,2,FALSE),""))</f>
        <v/>
      </c>
    </row>
    <row r="102" spans="1:10" ht="24" customHeight="1" x14ac:dyDescent="0.25">
      <c r="A102" s="138">
        <v>98</v>
      </c>
      <c r="B102" s="139" t="str">
        <f>IFERROR(VLOOKUP(D102,'基本情報（メール申込用）'!$A$7:$B$56,2,FALSE),"")</f>
        <v/>
      </c>
      <c r="C102" s="130"/>
      <c r="D102" s="52"/>
      <c r="E102" s="33"/>
      <c r="F102" s="147" t="str">
        <f>IFERROR(VLOOKUP($E102,'①参加選手登録表 '!$C$4:$H$54,6,FALSE),"")</f>
        <v/>
      </c>
      <c r="G102" s="33"/>
      <c r="H102" s="149" t="str">
        <f>IFERROR(VLOOKUP($G102,②参加馬登録表!$C$5:$S$55,17,FALSE),"")</f>
        <v/>
      </c>
      <c r="I102" s="33" t="str">
        <f>IF(E102=0,"",IFERROR(IF('団体情報・合計（メール申込用）'!$C$3="","",'団体情報・合計（メール申込用）'!$C$3),""))</f>
        <v/>
      </c>
      <c r="J102" s="159" t="str">
        <f>IF(C102="OP",IFERROR(VLOOKUP(B102,'基本情報（メール申込用）'!$B$7:$D$56,3,FALSE),""),IFERROR(VLOOKUP(B102,'基本情報（メール申込用）'!$B$7:$D$56,2,FALSE),""))</f>
        <v/>
      </c>
    </row>
    <row r="103" spans="1:10" ht="24" customHeight="1" x14ac:dyDescent="0.25">
      <c r="A103" s="138">
        <v>99</v>
      </c>
      <c r="B103" s="139" t="str">
        <f>IFERROR(VLOOKUP(D103,'基本情報（メール申込用）'!$A$7:$B$56,2,FALSE),"")</f>
        <v/>
      </c>
      <c r="C103" s="130"/>
      <c r="D103" s="52"/>
      <c r="E103" s="33"/>
      <c r="F103" s="147" t="str">
        <f>IFERROR(VLOOKUP($E103,'①参加選手登録表 '!$C$4:$H$54,6,FALSE),"")</f>
        <v/>
      </c>
      <c r="G103" s="33"/>
      <c r="H103" s="149" t="str">
        <f>IFERROR(VLOOKUP($G103,②参加馬登録表!$C$5:$S$55,17,FALSE),"")</f>
        <v/>
      </c>
      <c r="I103" s="33" t="str">
        <f>IF(E103=0,"",IFERROR(IF('団体情報・合計（メール申込用）'!$C$3="","",'団体情報・合計（メール申込用）'!$C$3),""))</f>
        <v/>
      </c>
      <c r="J103" s="159" t="str">
        <f>IF(C103="OP",IFERROR(VLOOKUP(B103,'基本情報（メール申込用）'!$B$7:$D$56,3,FALSE),""),IFERROR(VLOOKUP(B103,'基本情報（メール申込用）'!$B$7:$D$56,2,FALSE),""))</f>
        <v/>
      </c>
    </row>
    <row r="104" spans="1:10" ht="24" customHeight="1" thickBot="1" x14ac:dyDescent="0.3">
      <c r="A104" s="143">
        <v>100</v>
      </c>
      <c r="B104" s="144" t="str">
        <f>IFERROR(VLOOKUP(D104,'基本情報（メール申込用）'!$A$7:$B$56,2,FALSE),"")</f>
        <v/>
      </c>
      <c r="C104" s="132"/>
      <c r="D104" s="53"/>
      <c r="E104" s="36"/>
      <c r="F104" s="150" t="str">
        <f>IFERROR(VLOOKUP($E104,'①参加選手登録表 '!$C$4:$H$54,6,FALSE),"")</f>
        <v/>
      </c>
      <c r="G104" s="36"/>
      <c r="H104" s="157" t="str">
        <f>IFERROR(VLOOKUP($G104,②参加馬登録表!$C$5:$S$55,17,FALSE),"")</f>
        <v/>
      </c>
      <c r="I104" s="36" t="str">
        <f>IF(E104=0,"",IFERROR(IF('団体情報・合計（メール申込用）'!$C$3="","",'団体情報・合計（メール申込用）'!$C$3),""))</f>
        <v/>
      </c>
      <c r="J104" s="162" t="str">
        <f>IF(C104="OP",IFERROR(VLOOKUP(B104,'基本情報（メール申込用）'!$B$7:$D$56,3,FALSE),""),IFERROR(VLOOKUP(B104,'基本情報（メール申込用）'!$B$7:$D$56,2,FALSE),""))</f>
        <v/>
      </c>
    </row>
    <row r="105" spans="1:10" ht="24" customHeight="1" x14ac:dyDescent="0.25">
      <c r="A105" s="136">
        <v>101</v>
      </c>
      <c r="B105" s="145" t="str">
        <f>IFERROR(VLOOKUP(D105,'基本情報（メール申込用）'!$A$7:$B$56,2,FALSE),"")</f>
        <v/>
      </c>
      <c r="C105" s="129"/>
      <c r="D105" s="54"/>
      <c r="E105" s="38"/>
      <c r="F105" s="146" t="str">
        <f>IFERROR(VLOOKUP($E105,'①参加選手登録表 '!$C$4:$H$54,6,FALSE),"")</f>
        <v/>
      </c>
      <c r="G105" s="38"/>
      <c r="H105" s="146" t="str">
        <f>IFERROR(VLOOKUP($G105,②参加馬登録表!$C$5:$S$55,17,FALSE),"")</f>
        <v/>
      </c>
      <c r="I105" s="38" t="str">
        <f>IF(E105=0,"",IFERROR(IF('団体情報・合計（メール申込用）'!$C$3="","",'団体情報・合計（メール申込用）'!$C$3),""))</f>
        <v/>
      </c>
      <c r="J105" s="158" t="str">
        <f>IF(C105="OP",IFERROR(VLOOKUP(B105,'基本情報（メール申込用）'!$B$7:$D$56,3,FALSE),""),IFERROR(VLOOKUP(B105,'基本情報（メール申込用）'!$B$7:$D$56,2,FALSE),""))</f>
        <v/>
      </c>
    </row>
    <row r="106" spans="1:10" ht="24" customHeight="1" x14ac:dyDescent="0.25">
      <c r="A106" s="138">
        <v>102</v>
      </c>
      <c r="B106" s="139" t="str">
        <f>IFERROR(VLOOKUP(D106,'基本情報（メール申込用）'!$A$7:$B$56,2,FALSE),"")</f>
        <v/>
      </c>
      <c r="C106" s="130"/>
      <c r="D106" s="52"/>
      <c r="E106" s="33"/>
      <c r="F106" s="147" t="str">
        <f>IFERROR(VLOOKUP($E106,'①参加選手登録表 '!$C$4:$H$54,6,FALSE),"")</f>
        <v/>
      </c>
      <c r="G106" s="33"/>
      <c r="H106" s="149" t="str">
        <f>IFERROR(VLOOKUP($G106,②参加馬登録表!$C$5:$S$55,17,FALSE),"")</f>
        <v/>
      </c>
      <c r="I106" s="33" t="str">
        <f>IF(E106=0,"",IFERROR(IF('団体情報・合計（メール申込用）'!$C$3="","",'団体情報・合計（メール申込用）'!$C$3),""))</f>
        <v/>
      </c>
      <c r="J106" s="159" t="str">
        <f>IF(C106="OP",IFERROR(VLOOKUP(B106,'基本情報（メール申込用）'!$B$7:$D$56,3,FALSE),""),IFERROR(VLOOKUP(B106,'基本情報（メール申込用）'!$B$7:$D$56,2,FALSE),""))</f>
        <v/>
      </c>
    </row>
    <row r="107" spans="1:10" ht="24" customHeight="1" x14ac:dyDescent="0.25">
      <c r="A107" s="138">
        <v>103</v>
      </c>
      <c r="B107" s="139" t="str">
        <f>IFERROR(VLOOKUP(D107,'基本情報（メール申込用）'!$A$7:$B$56,2,FALSE),"")</f>
        <v/>
      </c>
      <c r="C107" s="130"/>
      <c r="D107" s="52"/>
      <c r="E107" s="33"/>
      <c r="F107" s="147" t="str">
        <f>IFERROR(VLOOKUP($E107,'①参加選手登録表 '!$C$4:$H$54,6,FALSE),"")</f>
        <v/>
      </c>
      <c r="G107" s="33"/>
      <c r="H107" s="149" t="str">
        <f>IFERROR(VLOOKUP($G107,②参加馬登録表!$C$5:$S$55,17,FALSE),"")</f>
        <v/>
      </c>
      <c r="I107" s="33" t="str">
        <f>IF(E107=0,"",IFERROR(IF('団体情報・合計（メール申込用）'!$C$3="","",'団体情報・合計（メール申込用）'!$C$3),""))</f>
        <v/>
      </c>
      <c r="J107" s="159" t="str">
        <f>IF(C107="OP",IFERROR(VLOOKUP(B107,'基本情報（メール申込用）'!$B$7:$D$56,3,FALSE),""),IFERROR(VLOOKUP(B107,'基本情報（メール申込用）'!$B$7:$D$56,2,FALSE),""))</f>
        <v/>
      </c>
    </row>
    <row r="108" spans="1:10" ht="24" customHeight="1" x14ac:dyDescent="0.25">
      <c r="A108" s="138">
        <v>104</v>
      </c>
      <c r="B108" s="139" t="str">
        <f>IFERROR(VLOOKUP(D108,'基本情報（メール申込用）'!$A$7:$B$56,2,FALSE),"")</f>
        <v/>
      </c>
      <c r="C108" s="130"/>
      <c r="D108" s="52"/>
      <c r="E108" s="33"/>
      <c r="F108" s="147" t="str">
        <f>IFERROR(VLOOKUP($E108,'①参加選手登録表 '!$C$4:$H$54,6,FALSE),"")</f>
        <v/>
      </c>
      <c r="G108" s="33"/>
      <c r="H108" s="149" t="str">
        <f>IFERROR(VLOOKUP($G108,②参加馬登録表!$C$5:$S$55,17,FALSE),"")</f>
        <v/>
      </c>
      <c r="I108" s="33" t="str">
        <f>IF(E108=0,"",IFERROR(IF('団体情報・合計（メール申込用）'!$C$3="","",'団体情報・合計（メール申込用）'!$C$3),""))</f>
        <v/>
      </c>
      <c r="J108" s="159" t="str">
        <f>IF(C108="OP",IFERROR(VLOOKUP(B108,'基本情報（メール申込用）'!$B$7:$D$56,3,FALSE),""),IFERROR(VLOOKUP(B108,'基本情報（メール申込用）'!$B$7:$D$56,2,FALSE),""))</f>
        <v/>
      </c>
    </row>
    <row r="109" spans="1:10" ht="24" customHeight="1" x14ac:dyDescent="0.25">
      <c r="A109" s="138">
        <v>105</v>
      </c>
      <c r="B109" s="139" t="str">
        <f>IFERROR(VLOOKUP(D109,'基本情報（メール申込用）'!$A$7:$B$56,2,FALSE),"")</f>
        <v/>
      </c>
      <c r="C109" s="130"/>
      <c r="D109" s="52"/>
      <c r="E109" s="33"/>
      <c r="F109" s="147" t="str">
        <f>IFERROR(VLOOKUP($E109,'①参加選手登録表 '!$C$4:$H$54,6,FALSE),"")</f>
        <v/>
      </c>
      <c r="G109" s="33"/>
      <c r="H109" s="149" t="str">
        <f>IFERROR(VLOOKUP($G109,②参加馬登録表!$C$5:$S$55,17,FALSE),"")</f>
        <v/>
      </c>
      <c r="I109" s="33" t="str">
        <f>IF(E109=0,"",IFERROR(IF('団体情報・合計（メール申込用）'!$C$3="","",'団体情報・合計（メール申込用）'!$C$3),""))</f>
        <v/>
      </c>
      <c r="J109" s="159" t="str">
        <f>IF(C109="OP",IFERROR(VLOOKUP(B109,'基本情報（メール申込用）'!$B$7:$D$56,3,FALSE),""),IFERROR(VLOOKUP(B109,'基本情報（メール申込用）'!$B$7:$D$56,2,FALSE),""))</f>
        <v/>
      </c>
    </row>
    <row r="110" spans="1:10" ht="24" customHeight="1" x14ac:dyDescent="0.25">
      <c r="A110" s="138">
        <v>106</v>
      </c>
      <c r="B110" s="139" t="str">
        <f>IFERROR(VLOOKUP(D110,'基本情報（メール申込用）'!$A$7:$B$56,2,FALSE),"")</f>
        <v/>
      </c>
      <c r="C110" s="130"/>
      <c r="D110" s="52"/>
      <c r="E110" s="33"/>
      <c r="F110" s="147" t="str">
        <f>IFERROR(VLOOKUP($E110,'①参加選手登録表 '!$C$4:$H$54,6,FALSE),"")</f>
        <v/>
      </c>
      <c r="G110" s="33"/>
      <c r="H110" s="149" t="str">
        <f>IFERROR(VLOOKUP($G110,②参加馬登録表!$C$5:$S$55,17,FALSE),"")</f>
        <v/>
      </c>
      <c r="I110" s="33" t="str">
        <f>IF(E110=0,"",IFERROR(IF('団体情報・合計（メール申込用）'!$C$3="","",'団体情報・合計（メール申込用）'!$C$3),""))</f>
        <v/>
      </c>
      <c r="J110" s="159" t="str">
        <f>IF(C110="OP",IFERROR(VLOOKUP(B110,'基本情報（メール申込用）'!$B$7:$D$56,3,FALSE),""),IFERROR(VLOOKUP(B110,'基本情報（メール申込用）'!$B$7:$D$56,2,FALSE),""))</f>
        <v/>
      </c>
    </row>
    <row r="111" spans="1:10" ht="24" customHeight="1" x14ac:dyDescent="0.25">
      <c r="A111" s="138">
        <v>107</v>
      </c>
      <c r="B111" s="139" t="str">
        <f>IFERROR(VLOOKUP(D111,'基本情報（メール申込用）'!$A$7:$B$56,2,FALSE),"")</f>
        <v/>
      </c>
      <c r="C111" s="130"/>
      <c r="D111" s="52"/>
      <c r="E111" s="33"/>
      <c r="F111" s="147" t="str">
        <f>IFERROR(VLOOKUP($E111,'①参加選手登録表 '!$C$4:$H$54,6,FALSE),"")</f>
        <v/>
      </c>
      <c r="G111" s="33"/>
      <c r="H111" s="149" t="str">
        <f>IFERROR(VLOOKUP($G111,②参加馬登録表!$C$5:$S$55,17,FALSE),"")</f>
        <v/>
      </c>
      <c r="I111" s="33" t="str">
        <f>IF(E111=0,"",IFERROR(IF('団体情報・合計（メール申込用）'!$C$3="","",'団体情報・合計（メール申込用）'!$C$3),""))</f>
        <v/>
      </c>
      <c r="J111" s="159" t="str">
        <f>IF(C111="OP",IFERROR(VLOOKUP(B111,'基本情報（メール申込用）'!$B$7:$D$56,3,FALSE),""),IFERROR(VLOOKUP(B111,'基本情報（メール申込用）'!$B$7:$D$56,2,FALSE),""))</f>
        <v/>
      </c>
    </row>
    <row r="112" spans="1:10" ht="24" customHeight="1" x14ac:dyDescent="0.25">
      <c r="A112" s="138">
        <v>108</v>
      </c>
      <c r="B112" s="139" t="str">
        <f>IFERROR(VLOOKUP(D112,'基本情報（メール申込用）'!$A$7:$B$56,2,FALSE),"")</f>
        <v/>
      </c>
      <c r="C112" s="130"/>
      <c r="D112" s="52"/>
      <c r="E112" s="33"/>
      <c r="F112" s="147" t="str">
        <f>IFERROR(VLOOKUP($E112,'①参加選手登録表 '!$C$4:$H$54,6,FALSE),"")</f>
        <v/>
      </c>
      <c r="G112" s="33"/>
      <c r="H112" s="149" t="str">
        <f>IFERROR(VLOOKUP($G112,②参加馬登録表!$C$5:$S$55,17,FALSE),"")</f>
        <v/>
      </c>
      <c r="I112" s="33" t="str">
        <f>IF(E112=0,"",IFERROR(IF('団体情報・合計（メール申込用）'!$C$3="","",'団体情報・合計（メール申込用）'!$C$3),""))</f>
        <v/>
      </c>
      <c r="J112" s="159" t="str">
        <f>IF(C112="OP",IFERROR(VLOOKUP(B112,'基本情報（メール申込用）'!$B$7:$D$56,3,FALSE),""),IFERROR(VLOOKUP(B112,'基本情報（メール申込用）'!$B$7:$D$56,2,FALSE),""))</f>
        <v/>
      </c>
    </row>
    <row r="113" spans="1:10" ht="24" customHeight="1" x14ac:dyDescent="0.25">
      <c r="A113" s="138">
        <v>109</v>
      </c>
      <c r="B113" s="139" t="str">
        <f>IFERROR(VLOOKUP(D113,'基本情報（メール申込用）'!$A$7:$B$56,2,FALSE),"")</f>
        <v/>
      </c>
      <c r="C113" s="130"/>
      <c r="D113" s="52"/>
      <c r="E113" s="33"/>
      <c r="F113" s="147" t="str">
        <f>IFERROR(VLOOKUP($E113,'①参加選手登録表 '!$C$4:$H$54,6,FALSE),"")</f>
        <v/>
      </c>
      <c r="G113" s="33"/>
      <c r="H113" s="149" t="str">
        <f>IFERROR(VLOOKUP($G113,②参加馬登録表!$C$5:$S$55,17,FALSE),"")</f>
        <v/>
      </c>
      <c r="I113" s="33" t="str">
        <f>IF(E113=0,"",IFERROR(IF('団体情報・合計（メール申込用）'!$C$3="","",'団体情報・合計（メール申込用）'!$C$3),""))</f>
        <v/>
      </c>
      <c r="J113" s="159" t="str">
        <f>IF(C113="OP",IFERROR(VLOOKUP(B113,'基本情報（メール申込用）'!$B$7:$D$56,3,FALSE),""),IFERROR(VLOOKUP(B113,'基本情報（メール申込用）'!$B$7:$D$56,2,FALSE),""))</f>
        <v/>
      </c>
    </row>
    <row r="114" spans="1:10" ht="24" customHeight="1" thickBot="1" x14ac:dyDescent="0.3">
      <c r="A114" s="140">
        <v>110</v>
      </c>
      <c r="B114" s="141" t="str">
        <f>IFERROR(VLOOKUP(D114,'基本情報（メール申込用）'!$A$7:$B$56,2,FALSE),"")</f>
        <v/>
      </c>
      <c r="C114" s="131"/>
      <c r="D114" s="55"/>
      <c r="E114" s="34"/>
      <c r="F114" s="148" t="str">
        <f>IFERROR(VLOOKUP($E114,'①参加選手登録表 '!$C$4:$H$54,6,FALSE),"")</f>
        <v/>
      </c>
      <c r="G114" s="34"/>
      <c r="H114" s="156" t="str">
        <f>IFERROR(VLOOKUP($G114,②参加馬登録表!$C$5:$S$55,17,FALSE),"")</f>
        <v/>
      </c>
      <c r="I114" s="34" t="str">
        <f>IF(E114=0,"",IFERROR(IF('団体情報・合計（メール申込用）'!$C$3="","",'団体情報・合計（メール申込用）'!$C$3),""))</f>
        <v/>
      </c>
      <c r="J114" s="160" t="str">
        <f>IF(C114="OP",IFERROR(VLOOKUP(B114,'基本情報（メール申込用）'!$B$7:$D$56,3,FALSE),""),IFERROR(VLOOKUP(B114,'基本情報（メール申込用）'!$B$7:$D$56,2,FALSE),""))</f>
        <v/>
      </c>
    </row>
    <row r="115" spans="1:10" ht="24" customHeight="1" x14ac:dyDescent="0.25">
      <c r="A115" s="142">
        <v>111</v>
      </c>
      <c r="B115" s="137" t="str">
        <f>IFERROR(VLOOKUP(D115,'基本情報（メール申込用）'!$A$7:$B$56,2,FALSE),"")</f>
        <v/>
      </c>
      <c r="C115" s="87"/>
      <c r="D115" s="51"/>
      <c r="E115" s="35"/>
      <c r="F115" s="149" t="str">
        <f>IFERROR(VLOOKUP($E115,'①参加選手登録表 '!$C$4:$H$54,6,FALSE),"")</f>
        <v/>
      </c>
      <c r="G115" s="35"/>
      <c r="H115" s="149" t="str">
        <f>IFERROR(VLOOKUP($G115,②参加馬登録表!$C$5:$S$55,17,FALSE),"")</f>
        <v/>
      </c>
      <c r="I115" s="35" t="str">
        <f>IF(E115=0,"",IFERROR(IF('団体情報・合計（メール申込用）'!$C$3="","",'団体情報・合計（メール申込用）'!$C$3),""))</f>
        <v/>
      </c>
      <c r="J115" s="161" t="str">
        <f>IF(C115="OP",IFERROR(VLOOKUP(B115,'基本情報（メール申込用）'!$B$7:$D$56,3,FALSE),""),IFERROR(VLOOKUP(B115,'基本情報（メール申込用）'!$B$7:$D$56,2,FALSE),""))</f>
        <v/>
      </c>
    </row>
    <row r="116" spans="1:10" ht="24" customHeight="1" x14ac:dyDescent="0.25">
      <c r="A116" s="138">
        <v>112</v>
      </c>
      <c r="B116" s="139" t="str">
        <f>IFERROR(VLOOKUP(D116,'基本情報（メール申込用）'!$A$7:$B$56,2,FALSE),"")</f>
        <v/>
      </c>
      <c r="C116" s="130"/>
      <c r="D116" s="52"/>
      <c r="E116" s="33"/>
      <c r="F116" s="147" t="str">
        <f>IFERROR(VLOOKUP($E116,'①参加選手登録表 '!$C$4:$H$54,6,FALSE),"")</f>
        <v/>
      </c>
      <c r="G116" s="33"/>
      <c r="H116" s="149" t="str">
        <f>IFERROR(VLOOKUP($G116,②参加馬登録表!$C$5:$S$55,17,FALSE),"")</f>
        <v/>
      </c>
      <c r="I116" s="33" t="str">
        <f>IF(E116=0,"",IFERROR(IF('団体情報・合計（メール申込用）'!$C$3="","",'団体情報・合計（メール申込用）'!$C$3),""))</f>
        <v/>
      </c>
      <c r="J116" s="159" t="str">
        <f>IF(C116="OP",IFERROR(VLOOKUP(B116,'基本情報（メール申込用）'!$B$7:$D$56,3,FALSE),""),IFERROR(VLOOKUP(B116,'基本情報（メール申込用）'!$B$7:$D$56,2,FALSE),""))</f>
        <v/>
      </c>
    </row>
    <row r="117" spans="1:10" ht="24" customHeight="1" x14ac:dyDescent="0.25">
      <c r="A117" s="138">
        <v>113</v>
      </c>
      <c r="B117" s="139" t="str">
        <f>IFERROR(VLOOKUP(D117,'基本情報（メール申込用）'!$A$7:$B$56,2,FALSE),"")</f>
        <v/>
      </c>
      <c r="C117" s="130"/>
      <c r="D117" s="52"/>
      <c r="E117" s="33"/>
      <c r="F117" s="147" t="str">
        <f>IFERROR(VLOOKUP($E117,'①参加選手登録表 '!$C$4:$H$54,6,FALSE),"")</f>
        <v/>
      </c>
      <c r="G117" s="33"/>
      <c r="H117" s="149" t="str">
        <f>IFERROR(VLOOKUP($G117,②参加馬登録表!$C$5:$S$55,17,FALSE),"")</f>
        <v/>
      </c>
      <c r="I117" s="33" t="str">
        <f>IF(E117=0,"",IFERROR(IF('団体情報・合計（メール申込用）'!$C$3="","",'団体情報・合計（メール申込用）'!$C$3),""))</f>
        <v/>
      </c>
      <c r="J117" s="159" t="str">
        <f>IF(C117="OP",IFERROR(VLOOKUP(B117,'基本情報（メール申込用）'!$B$7:$D$56,3,FALSE),""),IFERROR(VLOOKUP(B117,'基本情報（メール申込用）'!$B$7:$D$56,2,FALSE),""))</f>
        <v/>
      </c>
    </row>
    <row r="118" spans="1:10" ht="24" customHeight="1" x14ac:dyDescent="0.25">
      <c r="A118" s="138">
        <v>114</v>
      </c>
      <c r="B118" s="139" t="str">
        <f>IFERROR(VLOOKUP(D118,'基本情報（メール申込用）'!$A$7:$B$56,2,FALSE),"")</f>
        <v/>
      </c>
      <c r="C118" s="130"/>
      <c r="D118" s="52"/>
      <c r="E118" s="33"/>
      <c r="F118" s="147" t="str">
        <f>IFERROR(VLOOKUP($E118,'①参加選手登録表 '!$C$4:$H$54,6,FALSE),"")</f>
        <v/>
      </c>
      <c r="G118" s="33"/>
      <c r="H118" s="149" t="str">
        <f>IFERROR(VLOOKUP($G118,②参加馬登録表!$C$5:$S$55,17,FALSE),"")</f>
        <v/>
      </c>
      <c r="I118" s="33" t="str">
        <f>IF(E118=0,"",IFERROR(IF('団体情報・合計（メール申込用）'!$C$3="","",'団体情報・合計（メール申込用）'!$C$3),""))</f>
        <v/>
      </c>
      <c r="J118" s="159" t="str">
        <f>IF(C118="OP",IFERROR(VLOOKUP(B118,'基本情報（メール申込用）'!$B$7:$D$56,3,FALSE),""),IFERROR(VLOOKUP(B118,'基本情報（メール申込用）'!$B$7:$D$56,2,FALSE),""))</f>
        <v/>
      </c>
    </row>
    <row r="119" spans="1:10" ht="24" customHeight="1" x14ac:dyDescent="0.25">
      <c r="A119" s="138">
        <v>115</v>
      </c>
      <c r="B119" s="139" t="str">
        <f>IFERROR(VLOOKUP(D119,'基本情報（メール申込用）'!$A$7:$B$56,2,FALSE),"")</f>
        <v/>
      </c>
      <c r="C119" s="130"/>
      <c r="D119" s="52"/>
      <c r="E119" s="33"/>
      <c r="F119" s="147" t="str">
        <f>IFERROR(VLOOKUP($E119,'①参加選手登録表 '!$C$4:$H$54,6,FALSE),"")</f>
        <v/>
      </c>
      <c r="G119" s="33"/>
      <c r="H119" s="149" t="str">
        <f>IFERROR(VLOOKUP($G119,②参加馬登録表!$C$5:$S$55,17,FALSE),"")</f>
        <v/>
      </c>
      <c r="I119" s="33" t="str">
        <f>IF(E119=0,"",IFERROR(IF('団体情報・合計（メール申込用）'!$C$3="","",'団体情報・合計（メール申込用）'!$C$3),""))</f>
        <v/>
      </c>
      <c r="J119" s="159" t="str">
        <f>IF(C119="OP",IFERROR(VLOOKUP(B119,'基本情報（メール申込用）'!$B$7:$D$56,3,FALSE),""),IFERROR(VLOOKUP(B119,'基本情報（メール申込用）'!$B$7:$D$56,2,FALSE),""))</f>
        <v/>
      </c>
    </row>
    <row r="120" spans="1:10" ht="24" customHeight="1" x14ac:dyDescent="0.25">
      <c r="A120" s="138">
        <v>116</v>
      </c>
      <c r="B120" s="139" t="str">
        <f>IFERROR(VLOOKUP(D120,'基本情報（メール申込用）'!$A$7:$B$56,2,FALSE),"")</f>
        <v/>
      </c>
      <c r="C120" s="130"/>
      <c r="D120" s="52"/>
      <c r="E120" s="33"/>
      <c r="F120" s="147" t="str">
        <f>IFERROR(VLOOKUP($E120,'①参加選手登録表 '!$C$4:$H$54,6,FALSE),"")</f>
        <v/>
      </c>
      <c r="G120" s="33"/>
      <c r="H120" s="149" t="str">
        <f>IFERROR(VLOOKUP($G120,②参加馬登録表!$C$5:$S$55,17,FALSE),"")</f>
        <v/>
      </c>
      <c r="I120" s="33" t="str">
        <f>IF(E120=0,"",IFERROR(IF('団体情報・合計（メール申込用）'!$C$3="","",'団体情報・合計（メール申込用）'!$C$3),""))</f>
        <v/>
      </c>
      <c r="J120" s="159" t="str">
        <f>IF(C120="OP",IFERROR(VLOOKUP(B120,'基本情報（メール申込用）'!$B$7:$D$56,3,FALSE),""),IFERROR(VLOOKUP(B120,'基本情報（メール申込用）'!$B$7:$D$56,2,FALSE),""))</f>
        <v/>
      </c>
    </row>
    <row r="121" spans="1:10" ht="24" customHeight="1" x14ac:dyDescent="0.25">
      <c r="A121" s="138">
        <v>117</v>
      </c>
      <c r="B121" s="139" t="str">
        <f>IFERROR(VLOOKUP(D121,'基本情報（メール申込用）'!$A$7:$B$56,2,FALSE),"")</f>
        <v/>
      </c>
      <c r="C121" s="130"/>
      <c r="D121" s="52"/>
      <c r="E121" s="33"/>
      <c r="F121" s="147" t="str">
        <f>IFERROR(VLOOKUP($E121,'①参加選手登録表 '!$C$4:$H$54,6,FALSE),"")</f>
        <v/>
      </c>
      <c r="G121" s="33"/>
      <c r="H121" s="149" t="str">
        <f>IFERROR(VLOOKUP($G121,②参加馬登録表!$C$5:$S$55,17,FALSE),"")</f>
        <v/>
      </c>
      <c r="I121" s="33" t="str">
        <f>IF(E121=0,"",IFERROR(IF('団体情報・合計（メール申込用）'!$C$3="","",'団体情報・合計（メール申込用）'!$C$3),""))</f>
        <v/>
      </c>
      <c r="J121" s="159" t="str">
        <f>IF(C121="OP",IFERROR(VLOOKUP(B121,'基本情報（メール申込用）'!$B$7:$D$56,3,FALSE),""),IFERROR(VLOOKUP(B121,'基本情報（メール申込用）'!$B$7:$D$56,2,FALSE),""))</f>
        <v/>
      </c>
    </row>
    <row r="122" spans="1:10" ht="24" customHeight="1" x14ac:dyDescent="0.25">
      <c r="A122" s="138">
        <v>118</v>
      </c>
      <c r="B122" s="139" t="str">
        <f>IFERROR(VLOOKUP(D122,'基本情報（メール申込用）'!$A$7:$B$56,2,FALSE),"")</f>
        <v/>
      </c>
      <c r="C122" s="130"/>
      <c r="D122" s="52"/>
      <c r="E122" s="33"/>
      <c r="F122" s="147" t="str">
        <f>IFERROR(VLOOKUP($E122,'①参加選手登録表 '!$C$4:$H$54,6,FALSE),"")</f>
        <v/>
      </c>
      <c r="G122" s="33"/>
      <c r="H122" s="149" t="str">
        <f>IFERROR(VLOOKUP($G122,②参加馬登録表!$C$5:$S$55,17,FALSE),"")</f>
        <v/>
      </c>
      <c r="I122" s="33" t="str">
        <f>IF(E122=0,"",IFERROR(IF('団体情報・合計（メール申込用）'!$C$3="","",'団体情報・合計（メール申込用）'!$C$3),""))</f>
        <v/>
      </c>
      <c r="J122" s="159" t="str">
        <f>IF(C122="OP",IFERROR(VLOOKUP(B122,'基本情報（メール申込用）'!$B$7:$D$56,3,FALSE),""),IFERROR(VLOOKUP(B122,'基本情報（メール申込用）'!$B$7:$D$56,2,FALSE),""))</f>
        <v/>
      </c>
    </row>
    <row r="123" spans="1:10" ht="24" customHeight="1" x14ac:dyDescent="0.25">
      <c r="A123" s="138">
        <v>119</v>
      </c>
      <c r="B123" s="139" t="str">
        <f>IFERROR(VLOOKUP(D123,'基本情報（メール申込用）'!$A$7:$B$56,2,FALSE),"")</f>
        <v/>
      </c>
      <c r="C123" s="130"/>
      <c r="D123" s="52"/>
      <c r="E123" s="33"/>
      <c r="F123" s="147" t="str">
        <f>IFERROR(VLOOKUP($E123,'①参加選手登録表 '!$C$4:$H$54,6,FALSE),"")</f>
        <v/>
      </c>
      <c r="G123" s="33"/>
      <c r="H123" s="149" t="str">
        <f>IFERROR(VLOOKUP($G123,②参加馬登録表!$C$5:$S$55,17,FALSE),"")</f>
        <v/>
      </c>
      <c r="I123" s="33" t="str">
        <f>IF(E123=0,"",IFERROR(IF('団体情報・合計（メール申込用）'!$C$3="","",'団体情報・合計（メール申込用）'!$C$3),""))</f>
        <v/>
      </c>
      <c r="J123" s="159" t="str">
        <f>IF(C123="OP",IFERROR(VLOOKUP(B123,'基本情報（メール申込用）'!$B$7:$D$56,3,FALSE),""),IFERROR(VLOOKUP(B123,'基本情報（メール申込用）'!$B$7:$D$56,2,FALSE),""))</f>
        <v/>
      </c>
    </row>
    <row r="124" spans="1:10" ht="24" customHeight="1" thickBot="1" x14ac:dyDescent="0.3">
      <c r="A124" s="143">
        <v>120</v>
      </c>
      <c r="B124" s="144" t="str">
        <f>IFERROR(VLOOKUP(D124,'基本情報（メール申込用）'!$A$7:$B$56,2,FALSE),"")</f>
        <v/>
      </c>
      <c r="C124" s="132"/>
      <c r="D124" s="53"/>
      <c r="E124" s="36"/>
      <c r="F124" s="150" t="str">
        <f>IFERROR(VLOOKUP($E124,'①参加選手登録表 '!$C$4:$H$54,6,FALSE),"")</f>
        <v/>
      </c>
      <c r="G124" s="36"/>
      <c r="H124" s="157" t="str">
        <f>IFERROR(VLOOKUP($G124,②参加馬登録表!$C$5:$S$55,17,FALSE),"")</f>
        <v/>
      </c>
      <c r="I124" s="36" t="str">
        <f>IF(E124=0,"",IFERROR(IF('団体情報・合計（メール申込用）'!$C$3="","",'団体情報・合計（メール申込用）'!$C$3),""))</f>
        <v/>
      </c>
      <c r="J124" s="162" t="str">
        <f>IF(C124="OP",IFERROR(VLOOKUP(B124,'基本情報（メール申込用）'!$B$7:$D$56,3,FALSE),""),IFERROR(VLOOKUP(B124,'基本情報（メール申込用）'!$B$7:$D$56,2,FALSE),""))</f>
        <v/>
      </c>
    </row>
    <row r="125" spans="1:10" ht="24" customHeight="1" x14ac:dyDescent="0.25">
      <c r="A125" s="136">
        <v>121</v>
      </c>
      <c r="B125" s="145" t="str">
        <f>IFERROR(VLOOKUP(D125,'基本情報（メール申込用）'!$A$7:$B$56,2,FALSE),"")</f>
        <v/>
      </c>
      <c r="C125" s="129"/>
      <c r="D125" s="54"/>
      <c r="E125" s="38"/>
      <c r="F125" s="146" t="str">
        <f>IFERROR(VLOOKUP($E125,'①参加選手登録表 '!$C$4:$H$54,6,FALSE),"")</f>
        <v/>
      </c>
      <c r="G125" s="38"/>
      <c r="H125" s="146" t="str">
        <f>IFERROR(VLOOKUP($G125,②参加馬登録表!$C$5:$S$55,17,FALSE),"")</f>
        <v/>
      </c>
      <c r="I125" s="38" t="str">
        <f>IF(E125=0,"",IFERROR(IF('団体情報・合計（メール申込用）'!$C$3="","",'団体情報・合計（メール申込用）'!$C$3),""))</f>
        <v/>
      </c>
      <c r="J125" s="158" t="str">
        <f>IF(C125="OP",IFERROR(VLOOKUP(B125,'基本情報（メール申込用）'!$B$7:$D$56,3,FALSE),""),IFERROR(VLOOKUP(B125,'基本情報（メール申込用）'!$B$7:$D$56,2,FALSE),""))</f>
        <v/>
      </c>
    </row>
    <row r="126" spans="1:10" ht="24" customHeight="1" x14ac:dyDescent="0.25">
      <c r="A126" s="138">
        <v>122</v>
      </c>
      <c r="B126" s="139" t="str">
        <f>IFERROR(VLOOKUP(D126,'基本情報（メール申込用）'!$A$7:$B$56,2,FALSE),"")</f>
        <v/>
      </c>
      <c r="C126" s="130"/>
      <c r="D126" s="52"/>
      <c r="E126" s="33"/>
      <c r="F126" s="147" t="str">
        <f>IFERROR(VLOOKUP($E126,'①参加選手登録表 '!$C$4:$H$54,6,FALSE),"")</f>
        <v/>
      </c>
      <c r="G126" s="33"/>
      <c r="H126" s="149" t="str">
        <f>IFERROR(VLOOKUP($G126,②参加馬登録表!$C$5:$S$55,17,FALSE),"")</f>
        <v/>
      </c>
      <c r="I126" s="33" t="str">
        <f>IF(E126=0,"",IFERROR(IF('団体情報・合計（メール申込用）'!$C$3="","",'団体情報・合計（メール申込用）'!$C$3),""))</f>
        <v/>
      </c>
      <c r="J126" s="159" t="str">
        <f>IF(C126="OP",IFERROR(VLOOKUP(B126,'基本情報（メール申込用）'!$B$7:$D$56,3,FALSE),""),IFERROR(VLOOKUP(B126,'基本情報（メール申込用）'!$B$7:$D$56,2,FALSE),""))</f>
        <v/>
      </c>
    </row>
    <row r="127" spans="1:10" ht="24" customHeight="1" x14ac:dyDescent="0.25">
      <c r="A127" s="138">
        <v>123</v>
      </c>
      <c r="B127" s="139" t="str">
        <f>IFERROR(VLOOKUP(D127,'基本情報（メール申込用）'!$A$7:$B$56,2,FALSE),"")</f>
        <v/>
      </c>
      <c r="C127" s="130"/>
      <c r="D127" s="52"/>
      <c r="E127" s="33"/>
      <c r="F127" s="147" t="str">
        <f>IFERROR(VLOOKUP($E127,'①参加選手登録表 '!$C$4:$H$54,6,FALSE),"")</f>
        <v/>
      </c>
      <c r="G127" s="33"/>
      <c r="H127" s="149" t="str">
        <f>IFERROR(VLOOKUP($G127,②参加馬登録表!$C$5:$S$55,17,FALSE),"")</f>
        <v/>
      </c>
      <c r="I127" s="33" t="str">
        <f>IF(E127=0,"",IFERROR(IF('団体情報・合計（メール申込用）'!$C$3="","",'団体情報・合計（メール申込用）'!$C$3),""))</f>
        <v/>
      </c>
      <c r="J127" s="159" t="str">
        <f>IF(C127="OP",IFERROR(VLOOKUP(B127,'基本情報（メール申込用）'!$B$7:$D$56,3,FALSE),""),IFERROR(VLOOKUP(B127,'基本情報（メール申込用）'!$B$7:$D$56,2,FALSE),""))</f>
        <v/>
      </c>
    </row>
    <row r="128" spans="1:10" ht="24" customHeight="1" x14ac:dyDescent="0.25">
      <c r="A128" s="138">
        <v>124</v>
      </c>
      <c r="B128" s="139" t="str">
        <f>IFERROR(VLOOKUP(D128,'基本情報（メール申込用）'!$A$7:$B$56,2,FALSE),"")</f>
        <v/>
      </c>
      <c r="C128" s="130"/>
      <c r="D128" s="52"/>
      <c r="E128" s="33"/>
      <c r="F128" s="147" t="str">
        <f>IFERROR(VLOOKUP($E128,'①参加選手登録表 '!$C$4:$H$54,6,FALSE),"")</f>
        <v/>
      </c>
      <c r="G128" s="33"/>
      <c r="H128" s="149" t="str">
        <f>IFERROR(VLOOKUP($G128,②参加馬登録表!$C$5:$S$55,17,FALSE),"")</f>
        <v/>
      </c>
      <c r="I128" s="33" t="str">
        <f>IF(E128=0,"",IFERROR(IF('団体情報・合計（メール申込用）'!$C$3="","",'団体情報・合計（メール申込用）'!$C$3),""))</f>
        <v/>
      </c>
      <c r="J128" s="159" t="str">
        <f>IF(C128="OP",IFERROR(VLOOKUP(B128,'基本情報（メール申込用）'!$B$7:$D$56,3,FALSE),""),IFERROR(VLOOKUP(B128,'基本情報（メール申込用）'!$B$7:$D$56,2,FALSE),""))</f>
        <v/>
      </c>
    </row>
    <row r="129" spans="1:10" ht="24" customHeight="1" x14ac:dyDescent="0.25">
      <c r="A129" s="138">
        <v>125</v>
      </c>
      <c r="B129" s="139" t="str">
        <f>IFERROR(VLOOKUP(D129,'基本情報（メール申込用）'!$A$7:$B$56,2,FALSE),"")</f>
        <v/>
      </c>
      <c r="C129" s="130"/>
      <c r="D129" s="52"/>
      <c r="E129" s="33"/>
      <c r="F129" s="147" t="str">
        <f>IFERROR(VLOOKUP($E129,'①参加選手登録表 '!$C$4:$H$54,6,FALSE),"")</f>
        <v/>
      </c>
      <c r="G129" s="33"/>
      <c r="H129" s="149" t="str">
        <f>IFERROR(VLOOKUP($G129,②参加馬登録表!$C$5:$S$55,17,FALSE),"")</f>
        <v/>
      </c>
      <c r="I129" s="33" t="str">
        <f>IF(E129=0,"",IFERROR(IF('団体情報・合計（メール申込用）'!$C$3="","",'団体情報・合計（メール申込用）'!$C$3),""))</f>
        <v/>
      </c>
      <c r="J129" s="159" t="str">
        <f>IF(C129="OP",IFERROR(VLOOKUP(B129,'基本情報（メール申込用）'!$B$7:$D$56,3,FALSE),""),IFERROR(VLOOKUP(B129,'基本情報（メール申込用）'!$B$7:$D$56,2,FALSE),""))</f>
        <v/>
      </c>
    </row>
    <row r="130" spans="1:10" ht="24" customHeight="1" x14ac:dyDescent="0.25">
      <c r="A130" s="138">
        <v>126</v>
      </c>
      <c r="B130" s="139" t="str">
        <f>IFERROR(VLOOKUP(D130,'基本情報（メール申込用）'!$A$7:$B$56,2,FALSE),"")</f>
        <v/>
      </c>
      <c r="C130" s="130"/>
      <c r="D130" s="52"/>
      <c r="E130" s="33"/>
      <c r="F130" s="147" t="str">
        <f>IFERROR(VLOOKUP($E130,'①参加選手登録表 '!$C$4:$H$54,6,FALSE),"")</f>
        <v/>
      </c>
      <c r="G130" s="33"/>
      <c r="H130" s="149" t="str">
        <f>IFERROR(VLOOKUP($G130,②参加馬登録表!$C$5:$S$55,17,FALSE),"")</f>
        <v/>
      </c>
      <c r="I130" s="33" t="str">
        <f>IF(E130=0,"",IFERROR(IF('団体情報・合計（メール申込用）'!$C$3="","",'団体情報・合計（メール申込用）'!$C$3),""))</f>
        <v/>
      </c>
      <c r="J130" s="159" t="str">
        <f>IF(C130="OP",IFERROR(VLOOKUP(B130,'基本情報（メール申込用）'!$B$7:$D$56,3,FALSE),""),IFERROR(VLOOKUP(B130,'基本情報（メール申込用）'!$B$7:$D$56,2,FALSE),""))</f>
        <v/>
      </c>
    </row>
    <row r="131" spans="1:10" ht="24" customHeight="1" x14ac:dyDescent="0.25">
      <c r="A131" s="138">
        <v>127</v>
      </c>
      <c r="B131" s="139" t="str">
        <f>IFERROR(VLOOKUP(D131,'基本情報（メール申込用）'!$A$7:$B$56,2,FALSE),"")</f>
        <v/>
      </c>
      <c r="C131" s="130"/>
      <c r="D131" s="52"/>
      <c r="E131" s="33"/>
      <c r="F131" s="147" t="str">
        <f>IFERROR(VLOOKUP($E131,'①参加選手登録表 '!$C$4:$H$54,6,FALSE),"")</f>
        <v/>
      </c>
      <c r="G131" s="33"/>
      <c r="H131" s="149" t="str">
        <f>IFERROR(VLOOKUP($G131,②参加馬登録表!$C$5:$S$55,17,FALSE),"")</f>
        <v/>
      </c>
      <c r="I131" s="33" t="str">
        <f>IF(E131=0,"",IFERROR(IF('団体情報・合計（メール申込用）'!$C$3="","",'団体情報・合計（メール申込用）'!$C$3),""))</f>
        <v/>
      </c>
      <c r="J131" s="159" t="str">
        <f>IF(C131="OP",IFERROR(VLOOKUP(B131,'基本情報（メール申込用）'!$B$7:$D$56,3,FALSE),""),IFERROR(VLOOKUP(B131,'基本情報（メール申込用）'!$B$7:$D$56,2,FALSE),""))</f>
        <v/>
      </c>
    </row>
    <row r="132" spans="1:10" ht="24" customHeight="1" x14ac:dyDescent="0.25">
      <c r="A132" s="138">
        <v>128</v>
      </c>
      <c r="B132" s="139" t="str">
        <f>IFERROR(VLOOKUP(D132,'基本情報（メール申込用）'!$A$7:$B$56,2,FALSE),"")</f>
        <v/>
      </c>
      <c r="C132" s="130"/>
      <c r="D132" s="52"/>
      <c r="E132" s="33"/>
      <c r="F132" s="147" t="str">
        <f>IFERROR(VLOOKUP($E132,'①参加選手登録表 '!$C$4:$H$54,6,FALSE),"")</f>
        <v/>
      </c>
      <c r="G132" s="33"/>
      <c r="H132" s="149" t="str">
        <f>IFERROR(VLOOKUP($G132,②参加馬登録表!$C$5:$S$55,17,FALSE),"")</f>
        <v/>
      </c>
      <c r="I132" s="33" t="str">
        <f>IF(E132=0,"",IFERROR(IF('団体情報・合計（メール申込用）'!$C$3="","",'団体情報・合計（メール申込用）'!$C$3),""))</f>
        <v/>
      </c>
      <c r="J132" s="159" t="str">
        <f>IF(C132="OP",IFERROR(VLOOKUP(B132,'基本情報（メール申込用）'!$B$7:$D$56,3,FALSE),""),IFERROR(VLOOKUP(B132,'基本情報（メール申込用）'!$B$7:$D$56,2,FALSE),""))</f>
        <v/>
      </c>
    </row>
    <row r="133" spans="1:10" ht="24" customHeight="1" x14ac:dyDescent="0.25">
      <c r="A133" s="138">
        <v>129</v>
      </c>
      <c r="B133" s="139" t="str">
        <f>IFERROR(VLOOKUP(D133,'基本情報（メール申込用）'!$A$7:$B$56,2,FALSE),"")</f>
        <v/>
      </c>
      <c r="C133" s="130"/>
      <c r="D133" s="52"/>
      <c r="E133" s="33"/>
      <c r="F133" s="147" t="str">
        <f>IFERROR(VLOOKUP($E133,'①参加選手登録表 '!$C$4:$H$54,6,FALSE),"")</f>
        <v/>
      </c>
      <c r="G133" s="33"/>
      <c r="H133" s="149" t="str">
        <f>IFERROR(VLOOKUP($G133,②参加馬登録表!$C$5:$S$55,17,FALSE),"")</f>
        <v/>
      </c>
      <c r="I133" s="33" t="str">
        <f>IF(E133=0,"",IFERROR(IF('団体情報・合計（メール申込用）'!$C$3="","",'団体情報・合計（メール申込用）'!$C$3),""))</f>
        <v/>
      </c>
      <c r="J133" s="159" t="str">
        <f>IF(C133="OP",IFERROR(VLOOKUP(B133,'基本情報（メール申込用）'!$B$7:$D$56,3,FALSE),""),IFERROR(VLOOKUP(B133,'基本情報（メール申込用）'!$B$7:$D$56,2,FALSE),""))</f>
        <v/>
      </c>
    </row>
    <row r="134" spans="1:10" ht="24" customHeight="1" thickBot="1" x14ac:dyDescent="0.3">
      <c r="A134" s="140">
        <v>130</v>
      </c>
      <c r="B134" s="141" t="str">
        <f>IFERROR(VLOOKUP(D134,'基本情報（メール申込用）'!$A$7:$B$56,2,FALSE),"")</f>
        <v/>
      </c>
      <c r="C134" s="131"/>
      <c r="D134" s="55"/>
      <c r="E134" s="34"/>
      <c r="F134" s="148" t="str">
        <f>IFERROR(VLOOKUP($E134,'①参加選手登録表 '!$C$4:$H$54,6,FALSE),"")</f>
        <v/>
      </c>
      <c r="G134" s="34"/>
      <c r="H134" s="156" t="str">
        <f>IFERROR(VLOOKUP($G134,②参加馬登録表!$C$5:$S$55,17,FALSE),"")</f>
        <v/>
      </c>
      <c r="I134" s="34" t="str">
        <f>IF(E134=0,"",IFERROR(IF('団体情報・合計（メール申込用）'!$C$3="","",'団体情報・合計（メール申込用）'!$C$3),""))</f>
        <v/>
      </c>
      <c r="J134" s="160" t="str">
        <f>IF(C134="OP",IFERROR(VLOOKUP(B134,'基本情報（メール申込用）'!$B$7:$D$56,3,FALSE),""),IFERROR(VLOOKUP(B134,'基本情報（メール申込用）'!$B$7:$D$56,2,FALSE),""))</f>
        <v/>
      </c>
    </row>
    <row r="135" spans="1:10" ht="24" customHeight="1" x14ac:dyDescent="0.25">
      <c r="A135" s="142">
        <v>131</v>
      </c>
      <c r="B135" s="137" t="str">
        <f>IFERROR(VLOOKUP(D135,'基本情報（メール申込用）'!$A$7:$B$56,2,FALSE),"")</f>
        <v/>
      </c>
      <c r="C135" s="87"/>
      <c r="D135" s="51"/>
      <c r="E135" s="51"/>
      <c r="F135" s="151" t="str">
        <f>IFERROR(VLOOKUP($E135,'①参加選手登録表 '!$C$4:$H$54,6,FALSE),"")</f>
        <v/>
      </c>
      <c r="G135" s="51"/>
      <c r="H135" s="149" t="str">
        <f>IFERROR(VLOOKUP($G135,②参加馬登録表!$C$5:$S$55,17,FALSE),"")</f>
        <v/>
      </c>
      <c r="I135" s="51" t="str">
        <f>IF(E135=0,"",IFERROR(IF('団体情報・合計（メール申込用）'!$C$3="","",'団体情報・合計（メール申込用）'!$C$3),""))</f>
        <v/>
      </c>
      <c r="J135" s="163" t="str">
        <f>IF(C135="OP",IFERROR(VLOOKUP(B135,'基本情報（メール申込用）'!$B$7:$D$56,3,FALSE),""),IFERROR(VLOOKUP(B135,'基本情報（メール申込用）'!$B$7:$D$56,2,FALSE),""))</f>
        <v/>
      </c>
    </row>
    <row r="136" spans="1:10" ht="24" customHeight="1" x14ac:dyDescent="0.25">
      <c r="A136" s="138">
        <v>132</v>
      </c>
      <c r="B136" s="139" t="str">
        <f>IFERROR(VLOOKUP(D136,'基本情報（メール申込用）'!$A$7:$B$56,2,FALSE),"")</f>
        <v/>
      </c>
      <c r="C136" s="130"/>
      <c r="D136" s="52"/>
      <c r="E136" s="52"/>
      <c r="F136" s="152" t="str">
        <f>IFERROR(VLOOKUP($E136,'①参加選手登録表 '!$C$4:$H$54,6,FALSE),"")</f>
        <v/>
      </c>
      <c r="G136" s="52"/>
      <c r="H136" s="149" t="str">
        <f>IFERROR(VLOOKUP($G136,②参加馬登録表!$C$5:$S$55,17,FALSE),"")</f>
        <v/>
      </c>
      <c r="I136" s="52" t="str">
        <f>IF(E136=0,"",IFERROR(IF('団体情報・合計（メール申込用）'!$C$3="","",'団体情報・合計（メール申込用）'!$C$3),""))</f>
        <v/>
      </c>
      <c r="J136" s="164" t="str">
        <f>IF(C136="OP",IFERROR(VLOOKUP(B136,'基本情報（メール申込用）'!$B$7:$D$56,3,FALSE),""),IFERROR(VLOOKUP(B136,'基本情報（メール申込用）'!$B$7:$D$56,2,FALSE),""))</f>
        <v/>
      </c>
    </row>
    <row r="137" spans="1:10" ht="24" customHeight="1" x14ac:dyDescent="0.25">
      <c r="A137" s="138">
        <v>133</v>
      </c>
      <c r="B137" s="139" t="str">
        <f>IFERROR(VLOOKUP(D137,'基本情報（メール申込用）'!$A$7:$B$56,2,FALSE),"")</f>
        <v/>
      </c>
      <c r="C137" s="130"/>
      <c r="D137" s="52"/>
      <c r="E137" s="52"/>
      <c r="F137" s="152" t="str">
        <f>IFERROR(VLOOKUP($E137,'①参加選手登録表 '!$C$4:$H$54,6,FALSE),"")</f>
        <v/>
      </c>
      <c r="G137" s="52"/>
      <c r="H137" s="149" t="str">
        <f>IFERROR(VLOOKUP($G137,②参加馬登録表!$C$5:$S$55,17,FALSE),"")</f>
        <v/>
      </c>
      <c r="I137" s="52" t="str">
        <f>IF(E137=0,"",IFERROR(IF('団体情報・合計（メール申込用）'!$C$3="","",'団体情報・合計（メール申込用）'!$C$3),""))</f>
        <v/>
      </c>
      <c r="J137" s="164" t="str">
        <f>IF(C137="OP",IFERROR(VLOOKUP(B137,'基本情報（メール申込用）'!$B$7:$D$56,3,FALSE),""),IFERROR(VLOOKUP(B137,'基本情報（メール申込用）'!$B$7:$D$56,2,FALSE),""))</f>
        <v/>
      </c>
    </row>
    <row r="138" spans="1:10" ht="24" customHeight="1" x14ac:dyDescent="0.25">
      <c r="A138" s="138">
        <v>134</v>
      </c>
      <c r="B138" s="139" t="str">
        <f>IFERROR(VLOOKUP(D138,'基本情報（メール申込用）'!$A$7:$B$56,2,FALSE),"")</f>
        <v/>
      </c>
      <c r="C138" s="130"/>
      <c r="D138" s="52"/>
      <c r="E138" s="52"/>
      <c r="F138" s="152" t="str">
        <f>IFERROR(VLOOKUP($E138,'①参加選手登録表 '!$C$4:$H$54,6,FALSE),"")</f>
        <v/>
      </c>
      <c r="G138" s="52"/>
      <c r="H138" s="149" t="str">
        <f>IFERROR(VLOOKUP($G138,②参加馬登録表!$C$5:$S$55,17,FALSE),"")</f>
        <v/>
      </c>
      <c r="I138" s="52" t="str">
        <f>IF(E138=0,"",IFERROR(IF('団体情報・合計（メール申込用）'!$C$3="","",'団体情報・合計（メール申込用）'!$C$3),""))</f>
        <v/>
      </c>
      <c r="J138" s="164" t="str">
        <f>IF(C138="OP",IFERROR(VLOOKUP(B138,'基本情報（メール申込用）'!$B$7:$D$56,3,FALSE),""),IFERROR(VLOOKUP(B138,'基本情報（メール申込用）'!$B$7:$D$56,2,FALSE),""))</f>
        <v/>
      </c>
    </row>
    <row r="139" spans="1:10" ht="24" customHeight="1" x14ac:dyDescent="0.25">
      <c r="A139" s="138">
        <v>135</v>
      </c>
      <c r="B139" s="139" t="str">
        <f>IFERROR(VLOOKUP(D139,'基本情報（メール申込用）'!$A$7:$B$56,2,FALSE),"")</f>
        <v/>
      </c>
      <c r="C139" s="130"/>
      <c r="D139" s="52"/>
      <c r="E139" s="52"/>
      <c r="F139" s="152" t="str">
        <f>IFERROR(VLOOKUP($E139,'①参加選手登録表 '!$C$4:$H$54,6,FALSE),"")</f>
        <v/>
      </c>
      <c r="G139" s="52"/>
      <c r="H139" s="149" t="str">
        <f>IFERROR(VLOOKUP($G139,②参加馬登録表!$C$5:$S$55,17,FALSE),"")</f>
        <v/>
      </c>
      <c r="I139" s="52" t="str">
        <f>IF(E139=0,"",IFERROR(IF('団体情報・合計（メール申込用）'!$C$3="","",'団体情報・合計（メール申込用）'!$C$3),""))</f>
        <v/>
      </c>
      <c r="J139" s="164" t="str">
        <f>IF(C139="OP",IFERROR(VLOOKUP(B139,'基本情報（メール申込用）'!$B$7:$D$56,3,FALSE),""),IFERROR(VLOOKUP(B139,'基本情報（メール申込用）'!$B$7:$D$56,2,FALSE),""))</f>
        <v/>
      </c>
    </row>
    <row r="140" spans="1:10" ht="24" customHeight="1" x14ac:dyDescent="0.25">
      <c r="A140" s="138">
        <v>136</v>
      </c>
      <c r="B140" s="139" t="str">
        <f>IFERROR(VLOOKUP(D140,'基本情報（メール申込用）'!$A$7:$B$56,2,FALSE),"")</f>
        <v/>
      </c>
      <c r="C140" s="130"/>
      <c r="D140" s="52"/>
      <c r="E140" s="52"/>
      <c r="F140" s="152" t="str">
        <f>IFERROR(VLOOKUP($E140,'①参加選手登録表 '!$C$4:$H$54,6,FALSE),"")</f>
        <v/>
      </c>
      <c r="G140" s="52"/>
      <c r="H140" s="149" t="str">
        <f>IFERROR(VLOOKUP($G140,②参加馬登録表!$C$5:$S$55,17,FALSE),"")</f>
        <v/>
      </c>
      <c r="I140" s="52" t="str">
        <f>IF(E140=0,"",IFERROR(IF('団体情報・合計（メール申込用）'!$C$3="","",'団体情報・合計（メール申込用）'!$C$3),""))</f>
        <v/>
      </c>
      <c r="J140" s="164" t="str">
        <f>IF(C140="OP",IFERROR(VLOOKUP(B140,'基本情報（メール申込用）'!$B$7:$D$56,3,FALSE),""),IFERROR(VLOOKUP(B140,'基本情報（メール申込用）'!$B$7:$D$56,2,FALSE),""))</f>
        <v/>
      </c>
    </row>
    <row r="141" spans="1:10" ht="24" customHeight="1" x14ac:dyDescent="0.25">
      <c r="A141" s="138">
        <v>137</v>
      </c>
      <c r="B141" s="139" t="str">
        <f>IFERROR(VLOOKUP(D141,'基本情報（メール申込用）'!$A$7:$B$56,2,FALSE),"")</f>
        <v/>
      </c>
      <c r="C141" s="130"/>
      <c r="D141" s="52"/>
      <c r="E141" s="52"/>
      <c r="F141" s="152" t="str">
        <f>IFERROR(VLOOKUP($E141,'①参加選手登録表 '!$C$4:$H$54,6,FALSE),"")</f>
        <v/>
      </c>
      <c r="G141" s="52"/>
      <c r="H141" s="149" t="str">
        <f>IFERROR(VLOOKUP($G141,②参加馬登録表!$C$5:$S$55,17,FALSE),"")</f>
        <v/>
      </c>
      <c r="I141" s="52" t="str">
        <f>IF(E141=0,"",IFERROR(IF('団体情報・合計（メール申込用）'!$C$3="","",'団体情報・合計（メール申込用）'!$C$3),""))</f>
        <v/>
      </c>
      <c r="J141" s="164" t="str">
        <f>IF(C141="OP",IFERROR(VLOOKUP(B141,'基本情報（メール申込用）'!$B$7:$D$56,3,FALSE),""),IFERROR(VLOOKUP(B141,'基本情報（メール申込用）'!$B$7:$D$56,2,FALSE),""))</f>
        <v/>
      </c>
    </row>
    <row r="142" spans="1:10" ht="24" customHeight="1" x14ac:dyDescent="0.25">
      <c r="A142" s="138">
        <v>138</v>
      </c>
      <c r="B142" s="139" t="str">
        <f>IFERROR(VLOOKUP(D142,'基本情報（メール申込用）'!$A$7:$B$56,2,FALSE),"")</f>
        <v/>
      </c>
      <c r="C142" s="130"/>
      <c r="D142" s="52"/>
      <c r="E142" s="52"/>
      <c r="F142" s="152" t="str">
        <f>IFERROR(VLOOKUP($E142,'①参加選手登録表 '!$C$4:$H$54,6,FALSE),"")</f>
        <v/>
      </c>
      <c r="G142" s="52"/>
      <c r="H142" s="149" t="str">
        <f>IFERROR(VLOOKUP($G142,②参加馬登録表!$C$5:$S$55,17,FALSE),"")</f>
        <v/>
      </c>
      <c r="I142" s="52" t="str">
        <f>IF(E142=0,"",IFERROR(IF('団体情報・合計（メール申込用）'!$C$3="","",'団体情報・合計（メール申込用）'!$C$3),""))</f>
        <v/>
      </c>
      <c r="J142" s="164" t="str">
        <f>IF(C142="OP",IFERROR(VLOOKUP(B142,'基本情報（メール申込用）'!$B$7:$D$56,3,FALSE),""),IFERROR(VLOOKUP(B142,'基本情報（メール申込用）'!$B$7:$D$56,2,FALSE),""))</f>
        <v/>
      </c>
    </row>
    <row r="143" spans="1:10" ht="24" customHeight="1" x14ac:dyDescent="0.25">
      <c r="A143" s="138">
        <v>139</v>
      </c>
      <c r="B143" s="139" t="str">
        <f>IFERROR(VLOOKUP(D143,'基本情報（メール申込用）'!$A$7:$B$56,2,FALSE),"")</f>
        <v/>
      </c>
      <c r="C143" s="130"/>
      <c r="D143" s="52"/>
      <c r="E143" s="52"/>
      <c r="F143" s="152" t="str">
        <f>IFERROR(VLOOKUP($E143,'①参加選手登録表 '!$C$4:$H$54,6,FALSE),"")</f>
        <v/>
      </c>
      <c r="G143" s="52"/>
      <c r="H143" s="149" t="str">
        <f>IFERROR(VLOOKUP($G143,②参加馬登録表!$C$5:$S$55,17,FALSE),"")</f>
        <v/>
      </c>
      <c r="I143" s="52" t="str">
        <f>IF(E143=0,"",IFERROR(IF('団体情報・合計（メール申込用）'!$C$3="","",'団体情報・合計（メール申込用）'!$C$3),""))</f>
        <v/>
      </c>
      <c r="J143" s="164" t="str">
        <f>IF(C143="OP",IFERROR(VLOOKUP(B143,'基本情報（メール申込用）'!$B$7:$D$56,3,FALSE),""),IFERROR(VLOOKUP(B143,'基本情報（メール申込用）'!$B$7:$D$56,2,FALSE),""))</f>
        <v/>
      </c>
    </row>
    <row r="144" spans="1:10" ht="24" customHeight="1" thickBot="1" x14ac:dyDescent="0.3">
      <c r="A144" s="143">
        <v>140</v>
      </c>
      <c r="B144" s="144" t="str">
        <f>IFERROR(VLOOKUP(D144,'基本情報（メール申込用）'!$A$7:$B$56,2,FALSE),"")</f>
        <v/>
      </c>
      <c r="C144" s="131"/>
      <c r="D144" s="53"/>
      <c r="E144" s="53"/>
      <c r="F144" s="153" t="str">
        <f>IFERROR(VLOOKUP($E144,'①参加選手登録表 '!$C$4:$H$54,6,FALSE),"")</f>
        <v/>
      </c>
      <c r="G144" s="53"/>
      <c r="H144" s="157" t="str">
        <f>IFERROR(VLOOKUP($G144,②参加馬登録表!$C$5:$S$55,17,FALSE),"")</f>
        <v/>
      </c>
      <c r="I144" s="53" t="str">
        <f>IF(E144=0,"",IFERROR(IF('団体情報・合計（メール申込用）'!$C$3="","",'団体情報・合計（メール申込用）'!$C$3),""))</f>
        <v/>
      </c>
      <c r="J144" s="165" t="str">
        <f>IF(C144="OP",IFERROR(VLOOKUP(B144,'基本情報（メール申込用）'!$B$7:$D$56,3,FALSE),""),IFERROR(VLOOKUP(B144,'基本情報（メール申込用）'!$B$7:$D$56,2,FALSE),""))</f>
        <v/>
      </c>
    </row>
    <row r="145" spans="1:10" ht="24" customHeight="1" x14ac:dyDescent="0.25">
      <c r="A145" s="136">
        <v>141</v>
      </c>
      <c r="B145" s="145" t="str">
        <f>IFERROR(VLOOKUP(D145,'基本情報（メール申込用）'!$A$7:$B$56,2,FALSE),"")</f>
        <v/>
      </c>
      <c r="C145" s="129"/>
      <c r="D145" s="54"/>
      <c r="E145" s="54"/>
      <c r="F145" s="154" t="str">
        <f>IFERROR(VLOOKUP($E145,'①参加選手登録表 '!$C$4:$H$54,6,FALSE),"")</f>
        <v/>
      </c>
      <c r="G145" s="54"/>
      <c r="H145" s="146" t="str">
        <f>IFERROR(VLOOKUP($G145,②参加馬登録表!$C$5:$S$55,17,FALSE),"")</f>
        <v/>
      </c>
      <c r="I145" s="54" t="str">
        <f>IF(E145=0,"",IFERROR(IF('団体情報・合計（メール申込用）'!$C$3="","",'団体情報・合計（メール申込用）'!$C$3),""))</f>
        <v/>
      </c>
      <c r="J145" s="166" t="str">
        <f>IF(C145="OP",IFERROR(VLOOKUP(B145,'基本情報（メール申込用）'!$B$7:$D$56,3,FALSE),""),IFERROR(VLOOKUP(B145,'基本情報（メール申込用）'!$B$7:$D$56,2,FALSE),""))</f>
        <v/>
      </c>
    </row>
    <row r="146" spans="1:10" ht="24" customHeight="1" x14ac:dyDescent="0.25">
      <c r="A146" s="138">
        <v>142</v>
      </c>
      <c r="B146" s="139" t="str">
        <f>IFERROR(VLOOKUP(D146,'基本情報（メール申込用）'!$A$7:$B$56,2,FALSE),"")</f>
        <v/>
      </c>
      <c r="C146" s="130"/>
      <c r="D146" s="52"/>
      <c r="E146" s="52"/>
      <c r="F146" s="152" t="str">
        <f>IFERROR(VLOOKUP($E146,'①参加選手登録表 '!$C$4:$H$54,6,FALSE),"")</f>
        <v/>
      </c>
      <c r="G146" s="52"/>
      <c r="H146" s="149" t="str">
        <f>IFERROR(VLOOKUP($G146,②参加馬登録表!$C$5:$S$55,17,FALSE),"")</f>
        <v/>
      </c>
      <c r="I146" s="52" t="str">
        <f>IF(E146=0,"",IFERROR(IF('団体情報・合計（メール申込用）'!$C$3="","",'団体情報・合計（メール申込用）'!$C$3),""))</f>
        <v/>
      </c>
      <c r="J146" s="164" t="str">
        <f>IF(C146="OP",IFERROR(VLOOKUP(B146,'基本情報（メール申込用）'!$B$7:$D$56,3,FALSE),""),IFERROR(VLOOKUP(B146,'基本情報（メール申込用）'!$B$7:$D$56,2,FALSE),""))</f>
        <v/>
      </c>
    </row>
    <row r="147" spans="1:10" ht="24" customHeight="1" x14ac:dyDescent="0.25">
      <c r="A147" s="138">
        <v>143</v>
      </c>
      <c r="B147" s="139" t="str">
        <f>IFERROR(VLOOKUP(D147,'基本情報（メール申込用）'!$A$7:$B$56,2,FALSE),"")</f>
        <v/>
      </c>
      <c r="C147" s="130"/>
      <c r="D147" s="52"/>
      <c r="E147" s="52"/>
      <c r="F147" s="152" t="str">
        <f>IFERROR(VLOOKUP($E147,'①参加選手登録表 '!$C$4:$H$54,6,FALSE),"")</f>
        <v/>
      </c>
      <c r="G147" s="52"/>
      <c r="H147" s="149" t="str">
        <f>IFERROR(VLOOKUP($G147,②参加馬登録表!$C$5:$S$55,17,FALSE),"")</f>
        <v/>
      </c>
      <c r="I147" s="52" t="str">
        <f>IF(E147=0,"",IFERROR(IF('団体情報・合計（メール申込用）'!$C$3="","",'団体情報・合計（メール申込用）'!$C$3),""))</f>
        <v/>
      </c>
      <c r="J147" s="164" t="str">
        <f>IF(C147="OP",IFERROR(VLOOKUP(B147,'基本情報（メール申込用）'!$B$7:$D$56,3,FALSE),""),IFERROR(VLOOKUP(B147,'基本情報（メール申込用）'!$B$7:$D$56,2,FALSE),""))</f>
        <v/>
      </c>
    </row>
    <row r="148" spans="1:10" ht="24" customHeight="1" x14ac:dyDescent="0.25">
      <c r="A148" s="138">
        <v>144</v>
      </c>
      <c r="B148" s="139" t="str">
        <f>IFERROR(VLOOKUP(D148,'基本情報（メール申込用）'!$A$7:$B$56,2,FALSE),"")</f>
        <v/>
      </c>
      <c r="C148" s="130"/>
      <c r="D148" s="52"/>
      <c r="E148" s="52"/>
      <c r="F148" s="152" t="str">
        <f>IFERROR(VLOOKUP($E148,'①参加選手登録表 '!$C$4:$H$54,6,FALSE),"")</f>
        <v/>
      </c>
      <c r="G148" s="52"/>
      <c r="H148" s="149" t="str">
        <f>IFERROR(VLOOKUP($G148,②参加馬登録表!$C$5:$S$55,17,FALSE),"")</f>
        <v/>
      </c>
      <c r="I148" s="52" t="str">
        <f>IF(E148=0,"",IFERROR(IF('団体情報・合計（メール申込用）'!$C$3="","",'団体情報・合計（メール申込用）'!$C$3),""))</f>
        <v/>
      </c>
      <c r="J148" s="164" t="str">
        <f>IF(C148="OP",IFERROR(VLOOKUP(B148,'基本情報（メール申込用）'!$B$7:$D$56,3,FALSE),""),IFERROR(VLOOKUP(B148,'基本情報（メール申込用）'!$B$7:$D$56,2,FALSE),""))</f>
        <v/>
      </c>
    </row>
    <row r="149" spans="1:10" ht="24" customHeight="1" x14ac:dyDescent="0.25">
      <c r="A149" s="138">
        <v>145</v>
      </c>
      <c r="B149" s="139" t="str">
        <f>IFERROR(VLOOKUP(D149,'基本情報（メール申込用）'!$A$7:$B$56,2,FALSE),"")</f>
        <v/>
      </c>
      <c r="C149" s="130"/>
      <c r="D149" s="52"/>
      <c r="E149" s="52"/>
      <c r="F149" s="152" t="str">
        <f>IFERROR(VLOOKUP($E149,'①参加選手登録表 '!$C$4:$H$54,6,FALSE),"")</f>
        <v/>
      </c>
      <c r="G149" s="52"/>
      <c r="H149" s="149" t="str">
        <f>IFERROR(VLOOKUP($G149,②参加馬登録表!$C$5:$S$55,17,FALSE),"")</f>
        <v/>
      </c>
      <c r="I149" s="52" t="str">
        <f>IF(E149=0,"",IFERROR(IF('団体情報・合計（メール申込用）'!$C$3="","",'団体情報・合計（メール申込用）'!$C$3),""))</f>
        <v/>
      </c>
      <c r="J149" s="164" t="str">
        <f>IF(C149="OP",IFERROR(VLOOKUP(B149,'基本情報（メール申込用）'!$B$7:$D$56,3,FALSE),""),IFERROR(VLOOKUP(B149,'基本情報（メール申込用）'!$B$7:$D$56,2,FALSE),""))</f>
        <v/>
      </c>
    </row>
    <row r="150" spans="1:10" ht="24" customHeight="1" x14ac:dyDescent="0.25">
      <c r="A150" s="138">
        <v>146</v>
      </c>
      <c r="B150" s="139" t="str">
        <f>IFERROR(VLOOKUP(D150,'基本情報（メール申込用）'!$A$7:$B$56,2,FALSE),"")</f>
        <v/>
      </c>
      <c r="C150" s="130"/>
      <c r="D150" s="52"/>
      <c r="E150" s="52"/>
      <c r="F150" s="152" t="str">
        <f>IFERROR(VLOOKUP($E150,'①参加選手登録表 '!$C$4:$H$54,6,FALSE),"")</f>
        <v/>
      </c>
      <c r="G150" s="52"/>
      <c r="H150" s="149" t="str">
        <f>IFERROR(VLOOKUP($G150,②参加馬登録表!$C$5:$S$55,17,FALSE),"")</f>
        <v/>
      </c>
      <c r="I150" s="52" t="str">
        <f>IF(E150=0,"",IFERROR(IF('団体情報・合計（メール申込用）'!$C$3="","",'団体情報・合計（メール申込用）'!$C$3),""))</f>
        <v/>
      </c>
      <c r="J150" s="164" t="str">
        <f>IF(C150="OP",IFERROR(VLOOKUP(B150,'基本情報（メール申込用）'!$B$7:$D$56,3,FALSE),""),IFERROR(VLOOKUP(B150,'基本情報（メール申込用）'!$B$7:$D$56,2,FALSE),""))</f>
        <v/>
      </c>
    </row>
    <row r="151" spans="1:10" ht="24" customHeight="1" x14ac:dyDescent="0.25">
      <c r="A151" s="138">
        <v>147</v>
      </c>
      <c r="B151" s="139" t="str">
        <f>IFERROR(VLOOKUP(D151,'基本情報（メール申込用）'!$A$7:$B$56,2,FALSE),"")</f>
        <v/>
      </c>
      <c r="C151" s="130"/>
      <c r="D151" s="52"/>
      <c r="E151" s="52"/>
      <c r="F151" s="152" t="str">
        <f>IFERROR(VLOOKUP($E151,'①参加選手登録表 '!$C$4:$H$54,6,FALSE),"")</f>
        <v/>
      </c>
      <c r="G151" s="52"/>
      <c r="H151" s="149" t="str">
        <f>IFERROR(VLOOKUP($G151,②参加馬登録表!$C$5:$S$55,17,FALSE),"")</f>
        <v/>
      </c>
      <c r="I151" s="52" t="str">
        <f>IF(E151=0,"",IFERROR(IF('団体情報・合計（メール申込用）'!$C$3="","",'団体情報・合計（メール申込用）'!$C$3),""))</f>
        <v/>
      </c>
      <c r="J151" s="164" t="str">
        <f>IF(C151="OP",IFERROR(VLOOKUP(B151,'基本情報（メール申込用）'!$B$7:$D$56,3,FALSE),""),IFERROR(VLOOKUP(B151,'基本情報（メール申込用）'!$B$7:$D$56,2,FALSE),""))</f>
        <v/>
      </c>
    </row>
    <row r="152" spans="1:10" ht="24" customHeight="1" x14ac:dyDescent="0.25">
      <c r="A152" s="138">
        <v>148</v>
      </c>
      <c r="B152" s="139" t="str">
        <f>IFERROR(VLOOKUP(D152,'基本情報（メール申込用）'!$A$7:$B$56,2,FALSE),"")</f>
        <v/>
      </c>
      <c r="C152" s="130"/>
      <c r="D152" s="52"/>
      <c r="E152" s="52"/>
      <c r="F152" s="152" t="str">
        <f>IFERROR(VLOOKUP($E152,'①参加選手登録表 '!$C$4:$H$54,6,FALSE),"")</f>
        <v/>
      </c>
      <c r="G152" s="52"/>
      <c r="H152" s="149" t="str">
        <f>IFERROR(VLOOKUP($G152,②参加馬登録表!$C$5:$S$55,17,FALSE),"")</f>
        <v/>
      </c>
      <c r="I152" s="52" t="str">
        <f>IF(E152=0,"",IFERROR(IF('団体情報・合計（メール申込用）'!$C$3="","",'団体情報・合計（メール申込用）'!$C$3),""))</f>
        <v/>
      </c>
      <c r="J152" s="164" t="str">
        <f>IF(C152="OP",IFERROR(VLOOKUP(B152,'基本情報（メール申込用）'!$B$7:$D$56,3,FALSE),""),IFERROR(VLOOKUP(B152,'基本情報（メール申込用）'!$B$7:$D$56,2,FALSE),""))</f>
        <v/>
      </c>
    </row>
    <row r="153" spans="1:10" ht="24" customHeight="1" x14ac:dyDescent="0.25">
      <c r="A153" s="138">
        <v>149</v>
      </c>
      <c r="B153" s="139" t="str">
        <f>IFERROR(VLOOKUP(D153,'基本情報（メール申込用）'!$A$7:$B$56,2,FALSE),"")</f>
        <v/>
      </c>
      <c r="C153" s="130"/>
      <c r="D153" s="52"/>
      <c r="E153" s="52"/>
      <c r="F153" s="152" t="str">
        <f>IFERROR(VLOOKUP($E153,'①参加選手登録表 '!$C$4:$H$54,6,FALSE),"")</f>
        <v/>
      </c>
      <c r="G153" s="52"/>
      <c r="H153" s="149" t="str">
        <f>IFERROR(VLOOKUP($G153,②参加馬登録表!$C$5:$S$55,17,FALSE),"")</f>
        <v/>
      </c>
      <c r="I153" s="52" t="str">
        <f>IF(E153=0,"",IFERROR(IF('団体情報・合計（メール申込用）'!$C$3="","",'団体情報・合計（メール申込用）'!$C$3),""))</f>
        <v/>
      </c>
      <c r="J153" s="164" t="str">
        <f>IF(C153="OP",IFERROR(VLOOKUP(B153,'基本情報（メール申込用）'!$B$7:$D$56,3,FALSE),""),IFERROR(VLOOKUP(B153,'基本情報（メール申込用）'!$B$7:$D$56,2,FALSE),""))</f>
        <v/>
      </c>
    </row>
    <row r="154" spans="1:10" ht="24" customHeight="1" thickBot="1" x14ac:dyDescent="0.3">
      <c r="A154" s="140">
        <v>150</v>
      </c>
      <c r="B154" s="144" t="str">
        <f>IFERROR(VLOOKUP(D154,'基本情報（メール申込用）'!$A$7:$B$56,2,FALSE),"")</f>
        <v/>
      </c>
      <c r="C154" s="131"/>
      <c r="D154" s="55"/>
      <c r="E154" s="55"/>
      <c r="F154" s="155" t="str">
        <f>IFERROR(VLOOKUP($E154,'①参加選手登録表 '!$C$4:$H$54,6,FALSE),"")</f>
        <v/>
      </c>
      <c r="G154" s="55"/>
      <c r="H154" s="156" t="str">
        <f>IFERROR(VLOOKUP($G154,②参加馬登録表!$C$5:$S$55,17,FALSE),"")</f>
        <v/>
      </c>
      <c r="I154" s="55" t="str">
        <f>IF(E154=0,"",IFERROR(IF('団体情報・合計（メール申込用）'!$C$3="","",'団体情報・合計（メール申込用）'!$C$3),""))</f>
        <v/>
      </c>
      <c r="J154" s="167" t="str">
        <f>IF(C154="OP",IFERROR(VLOOKUP(B154,'基本情報（メール申込用）'!$B$7:$D$56,3,FALSE),""),IFERROR(VLOOKUP(B154,'基本情報（メール申込用）'!$B$7:$D$56,2,FALSE),""))</f>
        <v/>
      </c>
    </row>
    <row r="155" spans="1:10" ht="18" customHeight="1" x14ac:dyDescent="0.25">
      <c r="G155" s="4"/>
    </row>
  </sheetData>
  <sheetProtection algorithmName="SHA-512" hashValue="Dai3BqTfjsEoA8Yfd5RiRkQzLavB2iMwk4z1MA6gBB53NJPzpJc7ujet7pJjHaSN4WuSfOGasCAnQCCRQ33cpw==" saltValue="M0uLPQDWFY4V/xF8OAK66A==" spinCount="100000" sheet="1" selectLockedCells="1"/>
  <mergeCells count="2">
    <mergeCell ref="A1:C1"/>
    <mergeCell ref="D1:H1"/>
  </mergeCells>
  <phoneticPr fontId="11"/>
  <dataValidations count="2">
    <dataValidation type="list" allowBlank="1" showInputMessage="1" showErrorMessage="1" sqref="C4:C154" xr:uid="{00000000-0002-0000-0200-000000000000}">
      <formula1>"OP"</formula1>
    </dataValidation>
    <dataValidation type="list" allowBlank="1" showInputMessage="1" showErrorMessage="1" sqref="D4" xr:uid="{AB8AE390-09F1-4C65-B00C-778B08EDDD9A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14756813-8759-4AF1-A6EC-22CF5CB49CD8}">
          <x14:formula1>
            <xm:f>OFFSET('①参加選手登録表 '!$C$4:$C$54,,,COUNTA('①参加選手登録表 '!$C$4:$C$54))</xm:f>
          </x14:formula1>
          <xm:sqref>E4</xm:sqref>
        </x14:dataValidation>
        <x14:dataValidation type="list" allowBlank="1" showInputMessage="1" showErrorMessage="1" xr:uid="{E8277E9E-6D4A-4AA8-807F-5044C42E663E}">
          <x14:formula1>
            <xm:f>②参加馬登録表!$C$5:$C$55</xm:f>
          </x14:formula1>
          <xm:sqref>G4</xm:sqref>
        </x14:dataValidation>
        <x14:dataValidation type="list" allowBlank="1" showInputMessage="1" showErrorMessage="1" xr:uid="{408568CD-D066-41E8-8FD5-FD56563C8680}">
          <x14:formula1>
            <xm:f>OFFSET(②参加馬登録表!$C$6:$C$55,,,COUNTA(②参加馬登録表!$C$6:$C$55))</xm:f>
          </x14:formula1>
          <xm:sqref>G5:G154</xm:sqref>
        </x14:dataValidation>
        <x14:dataValidation type="list" allowBlank="1" showInputMessage="1" showErrorMessage="1" xr:uid="{52ECC8E8-767A-41DE-BD0F-1DD8CB941A95}">
          <x14:formula1>
            <xm:f>OFFSET('①参加選手登録表 '!$C$5:$C$54,,,COUNTA('①参加選手登録表 '!$C$5:$C$54))</xm:f>
          </x14:formula1>
          <xm:sqref>E5:E154</xm:sqref>
        </x14:dataValidation>
        <x14:dataValidation type="list" allowBlank="1" showInputMessage="1" showErrorMessage="1" xr:uid="{C942339A-7934-462B-B7AA-C61880DDCA24}">
          <x14:formula1>
            <xm:f>OFFSET('基本情報（メール申込用）'!$A$7:$A$56,,,COUNTA('基本情報（メール申込用）'!$A$7:$A$46))</xm:f>
          </x14:formula1>
          <xm:sqref>D5:D154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C0053-C41A-4C29-A2F8-3E78EC565006}">
  <sheetPr codeName="Sheet13"/>
  <dimension ref="A1:M42"/>
  <sheetViews>
    <sheetView showZeros="0" view="pageBreakPreview" zoomScale="115" zoomScaleNormal="100" zoomScaleSheetLayoutView="115" workbookViewId="0">
      <selection activeCell="A6" sqref="A6:B6"/>
    </sheetView>
  </sheetViews>
  <sheetFormatPr defaultColWidth="9" defaultRowHeight="16.5" x14ac:dyDescent="0.3"/>
  <cols>
    <col min="1" max="1" width="23.5" style="210" customWidth="1"/>
    <col min="2" max="2" width="12.5" style="210" customWidth="1"/>
    <col min="3" max="3" width="8.125" style="210" customWidth="1"/>
    <col min="4" max="4" width="6.125" style="210" customWidth="1"/>
    <col min="5" max="5" width="18.625" style="210" customWidth="1"/>
    <col min="6" max="6" width="12.5" style="210" customWidth="1"/>
    <col min="7" max="7" width="9.5" style="210" customWidth="1"/>
    <col min="8" max="8" width="6.375" style="210" customWidth="1"/>
    <col min="9" max="9" width="2.625" style="210" customWidth="1"/>
    <col min="10" max="11" width="16.375" style="210" customWidth="1"/>
    <col min="12" max="13" width="6.375" style="210" customWidth="1"/>
    <col min="14" max="16384" width="9" style="210"/>
  </cols>
  <sheetData>
    <row r="1" spans="1:13" ht="37.5" customHeight="1" thickBot="1" x14ac:dyDescent="0.35">
      <c r="A1" s="587" t="str">
        <f>'基本情報（メール申込用）'!B1&amp;" 参加人馬登録表"</f>
        <v>第33回北関東ホースショー 参加人馬登録表</v>
      </c>
      <c r="B1" s="588"/>
      <c r="C1" s="589"/>
      <c r="D1" s="364"/>
      <c r="E1" s="590" t="str">
        <f>"団体名："&amp;'団体情報・合計（メール申込用）'!C3</f>
        <v>団体名：</v>
      </c>
      <c r="F1" s="590"/>
      <c r="G1" s="590"/>
      <c r="H1" s="590"/>
      <c r="I1" s="365"/>
      <c r="J1" s="591" t="str">
        <f>IF('団体情報・合計（メール申込用）'!C4="","担当：","担当："&amp;'団体情報・合計（メール申込用）'!C10&amp;"（"&amp;'団体情報・合計（メール申込用）'!C11&amp;"）")</f>
        <v>担当：</v>
      </c>
      <c r="K1" s="591"/>
      <c r="L1" s="591"/>
      <c r="M1" s="591"/>
    </row>
    <row r="2" spans="1:13" ht="11.25" customHeight="1" thickBot="1" x14ac:dyDescent="0.35"/>
    <row r="3" spans="1:13" ht="22.5" customHeight="1" thickBot="1" x14ac:dyDescent="0.35">
      <c r="A3" s="366" t="s">
        <v>8</v>
      </c>
      <c r="B3" s="367"/>
      <c r="C3" s="368"/>
      <c r="D3" s="368"/>
      <c r="E3" s="369"/>
      <c r="F3" s="368"/>
      <c r="G3" s="368"/>
      <c r="H3" s="370"/>
      <c r="J3" s="470" t="s">
        <v>9</v>
      </c>
      <c r="K3" s="367"/>
      <c r="L3" s="371"/>
      <c r="M3" s="372"/>
    </row>
    <row r="4" spans="1:13" ht="15" customHeight="1" x14ac:dyDescent="0.3">
      <c r="A4" s="596" t="s">
        <v>72</v>
      </c>
      <c r="B4" s="597"/>
      <c r="C4" s="373" t="s">
        <v>2</v>
      </c>
      <c r="D4" s="373" t="s">
        <v>5</v>
      </c>
      <c r="E4" s="374" t="s">
        <v>4</v>
      </c>
      <c r="F4" s="374" t="s">
        <v>0</v>
      </c>
      <c r="G4" s="373" t="s">
        <v>3</v>
      </c>
      <c r="H4" s="375" t="s">
        <v>1</v>
      </c>
      <c r="J4" s="604" t="s">
        <v>229</v>
      </c>
      <c r="K4" s="602" t="s">
        <v>73</v>
      </c>
      <c r="L4" s="592" t="s">
        <v>2</v>
      </c>
      <c r="M4" s="594" t="s">
        <v>5</v>
      </c>
    </row>
    <row r="5" spans="1:13" ht="15" hidden="1" customHeight="1" x14ac:dyDescent="0.3">
      <c r="A5" s="376" t="s">
        <v>70</v>
      </c>
      <c r="B5" s="456" t="s">
        <v>17</v>
      </c>
      <c r="C5" s="456"/>
      <c r="D5" s="456"/>
      <c r="E5" s="456"/>
      <c r="F5" s="456"/>
      <c r="G5" s="456"/>
      <c r="H5" s="457"/>
      <c r="J5" s="605"/>
      <c r="K5" s="603"/>
      <c r="L5" s="593"/>
      <c r="M5" s="595"/>
    </row>
    <row r="6" spans="1:13" ht="31.5" customHeight="1" x14ac:dyDescent="0.3">
      <c r="A6" s="606">
        <f>②参加馬登録表!C6</f>
        <v>0</v>
      </c>
      <c r="B6" s="607"/>
      <c r="C6" s="460">
        <f>②参加馬登録表!D6</f>
        <v>0</v>
      </c>
      <c r="D6" s="458">
        <f>②参加馬登録表!E6</f>
        <v>0</v>
      </c>
      <c r="E6" s="458">
        <f>②参加馬登録表!I6</f>
        <v>0</v>
      </c>
      <c r="F6" s="458">
        <f>②参加馬登録表!H6</f>
        <v>0</v>
      </c>
      <c r="G6" s="458">
        <f>②参加馬登録表!G6</f>
        <v>0</v>
      </c>
      <c r="H6" s="461">
        <f>②参加馬登録表!F6</f>
        <v>0</v>
      </c>
      <c r="J6" s="467">
        <f>'①参加選手登録表 '!C5</f>
        <v>0</v>
      </c>
      <c r="K6" s="471">
        <f>'①参加選手登録表 '!D5</f>
        <v>0</v>
      </c>
      <c r="L6" s="442">
        <f>'①参加選手登録表 '!E5</f>
        <v>0</v>
      </c>
      <c r="M6" s="443">
        <f>'①参加選手登録表 '!F5</f>
        <v>0</v>
      </c>
    </row>
    <row r="7" spans="1:13" ht="31.5" customHeight="1" x14ac:dyDescent="0.3">
      <c r="A7" s="606">
        <f>②参加馬登録表!C7</f>
        <v>0</v>
      </c>
      <c r="B7" s="607"/>
      <c r="C7" s="460">
        <f>②参加馬登録表!D7</f>
        <v>0</v>
      </c>
      <c r="D7" s="458">
        <f>②参加馬登録表!E7</f>
        <v>0</v>
      </c>
      <c r="E7" s="458">
        <f>②参加馬登録表!I7</f>
        <v>0</v>
      </c>
      <c r="F7" s="458">
        <f>②参加馬登録表!H7</f>
        <v>0</v>
      </c>
      <c r="G7" s="458">
        <f>②参加馬登録表!G7</f>
        <v>0</v>
      </c>
      <c r="H7" s="461">
        <f>②参加馬登録表!F7</f>
        <v>0</v>
      </c>
      <c r="J7" s="467" t="str">
        <f>'①参加選手登録表 '!C6</f>
        <v/>
      </c>
      <c r="K7" s="471" t="str">
        <f>'①参加選手登録表 '!D6</f>
        <v/>
      </c>
      <c r="L7" s="442">
        <f>'①参加選手登録表 '!E6</f>
        <v>0</v>
      </c>
      <c r="M7" s="443">
        <f>'①参加選手登録表 '!F6</f>
        <v>0</v>
      </c>
    </row>
    <row r="8" spans="1:13" ht="31.5" customHeight="1" x14ac:dyDescent="0.3">
      <c r="A8" s="606">
        <f>②参加馬登録表!C8</f>
        <v>0</v>
      </c>
      <c r="B8" s="607"/>
      <c r="C8" s="460">
        <f>②参加馬登録表!D8</f>
        <v>0</v>
      </c>
      <c r="D8" s="458">
        <f>②参加馬登録表!E8</f>
        <v>0</v>
      </c>
      <c r="E8" s="458">
        <f>②参加馬登録表!I8</f>
        <v>0</v>
      </c>
      <c r="F8" s="458">
        <f>②参加馬登録表!H8</f>
        <v>0</v>
      </c>
      <c r="G8" s="458">
        <f>②参加馬登録表!G8</f>
        <v>0</v>
      </c>
      <c r="H8" s="461">
        <f>②参加馬登録表!F8</f>
        <v>0</v>
      </c>
      <c r="J8" s="474">
        <f>'①参加選手登録表 '!C7</f>
        <v>0</v>
      </c>
      <c r="K8" s="471" t="str">
        <f>'①参加選手登録表 '!D7</f>
        <v/>
      </c>
      <c r="L8" s="442">
        <f>'①参加選手登録表 '!E7</f>
        <v>0</v>
      </c>
      <c r="M8" s="443">
        <f>'①参加選手登録表 '!F7</f>
        <v>0</v>
      </c>
    </row>
    <row r="9" spans="1:13" ht="31.5" customHeight="1" x14ac:dyDescent="0.3">
      <c r="A9" s="606">
        <f>②参加馬登録表!C9</f>
        <v>0</v>
      </c>
      <c r="B9" s="607"/>
      <c r="C9" s="460">
        <f>②参加馬登録表!D9</f>
        <v>0</v>
      </c>
      <c r="D9" s="458">
        <f>②参加馬登録表!E9</f>
        <v>0</v>
      </c>
      <c r="E9" s="458">
        <f>②参加馬登録表!I9</f>
        <v>0</v>
      </c>
      <c r="F9" s="458">
        <f>②参加馬登録表!H9</f>
        <v>0</v>
      </c>
      <c r="G9" s="458">
        <f>②参加馬登録表!G9</f>
        <v>0</v>
      </c>
      <c r="H9" s="461">
        <f>②参加馬登録表!F9</f>
        <v>0</v>
      </c>
      <c r="J9" s="474" t="str">
        <f>'①参加選手登録表 '!C8</f>
        <v/>
      </c>
      <c r="K9" s="471" t="str">
        <f>'①参加選手登録表 '!D8</f>
        <v/>
      </c>
      <c r="L9" s="442">
        <f>'①参加選手登録表 '!E8</f>
        <v>0</v>
      </c>
      <c r="M9" s="443">
        <f>'①参加選手登録表 '!F8</f>
        <v>0</v>
      </c>
    </row>
    <row r="10" spans="1:13" ht="31.5" customHeight="1" x14ac:dyDescent="0.3">
      <c r="A10" s="606">
        <f>②参加馬登録表!C10</f>
        <v>0</v>
      </c>
      <c r="B10" s="607"/>
      <c r="C10" s="460">
        <f>②参加馬登録表!D10</f>
        <v>0</v>
      </c>
      <c r="D10" s="458">
        <f>②参加馬登録表!E10</f>
        <v>0</v>
      </c>
      <c r="E10" s="458" t="str">
        <f>②参加馬登録表!I10</f>
        <v xml:space="preserve"> </v>
      </c>
      <c r="F10" s="458">
        <f>②参加馬登録表!H10</f>
        <v>0</v>
      </c>
      <c r="G10" s="458">
        <f>②参加馬登録表!G10</f>
        <v>0</v>
      </c>
      <c r="H10" s="461">
        <f>②参加馬登録表!F10</f>
        <v>0</v>
      </c>
      <c r="J10" s="474" t="str">
        <f>'①参加選手登録表 '!C9</f>
        <v/>
      </c>
      <c r="K10" s="471" t="str">
        <f>'①参加選手登録表 '!D9</f>
        <v/>
      </c>
      <c r="L10" s="442">
        <f>'①参加選手登録表 '!E9</f>
        <v>0</v>
      </c>
      <c r="M10" s="443">
        <f>'①参加選手登録表 '!F9</f>
        <v>0</v>
      </c>
    </row>
    <row r="11" spans="1:13" ht="31.5" customHeight="1" x14ac:dyDescent="0.3">
      <c r="A11" s="606">
        <f>②参加馬登録表!C11</f>
        <v>0</v>
      </c>
      <c r="B11" s="607"/>
      <c r="C11" s="460">
        <f>②参加馬登録表!D11</f>
        <v>0</v>
      </c>
      <c r="D11" s="458">
        <f>②参加馬登録表!E11</f>
        <v>0</v>
      </c>
      <c r="E11" s="458" t="str">
        <f>②参加馬登録表!I11</f>
        <v xml:space="preserve"> </v>
      </c>
      <c r="F11" s="458">
        <f>②参加馬登録表!H11</f>
        <v>0</v>
      </c>
      <c r="G11" s="458">
        <f>②参加馬登録表!G11</f>
        <v>0</v>
      </c>
      <c r="H11" s="461">
        <f>②参加馬登録表!F11</f>
        <v>0</v>
      </c>
      <c r="J11" s="474" t="str">
        <f>'①参加選手登録表 '!C10</f>
        <v/>
      </c>
      <c r="K11" s="471" t="str">
        <f>'①参加選手登録表 '!D10</f>
        <v/>
      </c>
      <c r="L11" s="442">
        <f>'①参加選手登録表 '!E10</f>
        <v>0</v>
      </c>
      <c r="M11" s="443">
        <f>'①参加選手登録表 '!F10</f>
        <v>0</v>
      </c>
    </row>
    <row r="12" spans="1:13" ht="31.5" customHeight="1" x14ac:dyDescent="0.3">
      <c r="A12" s="606">
        <f>②参加馬登録表!C12</f>
        <v>0</v>
      </c>
      <c r="B12" s="607"/>
      <c r="C12" s="460">
        <f>②参加馬登録表!D12</f>
        <v>0</v>
      </c>
      <c r="D12" s="458">
        <f>②参加馬登録表!E12</f>
        <v>0</v>
      </c>
      <c r="E12" s="458" t="str">
        <f>②参加馬登録表!I12</f>
        <v xml:space="preserve"> </v>
      </c>
      <c r="F12" s="458">
        <f>②参加馬登録表!H12</f>
        <v>0</v>
      </c>
      <c r="G12" s="458">
        <f>②参加馬登録表!G12</f>
        <v>0</v>
      </c>
      <c r="H12" s="461">
        <f>②参加馬登録表!F12</f>
        <v>0</v>
      </c>
      <c r="J12" s="474" t="str">
        <f>'①参加選手登録表 '!C11</f>
        <v/>
      </c>
      <c r="K12" s="471" t="str">
        <f>'①参加選手登録表 '!D11</f>
        <v/>
      </c>
      <c r="L12" s="442">
        <f>'①参加選手登録表 '!E11</f>
        <v>0</v>
      </c>
      <c r="M12" s="443">
        <f>'①参加選手登録表 '!F11</f>
        <v>0</v>
      </c>
    </row>
    <row r="13" spans="1:13" ht="31.5" customHeight="1" x14ac:dyDescent="0.3">
      <c r="A13" s="606">
        <f>②参加馬登録表!C13</f>
        <v>0</v>
      </c>
      <c r="B13" s="607"/>
      <c r="C13" s="460">
        <f>②参加馬登録表!D13</f>
        <v>0</v>
      </c>
      <c r="D13" s="458">
        <f>②参加馬登録表!E13</f>
        <v>0</v>
      </c>
      <c r="E13" s="458" t="str">
        <f>②参加馬登録表!I13</f>
        <v xml:space="preserve"> </v>
      </c>
      <c r="F13" s="458">
        <f>②参加馬登録表!H13</f>
        <v>0</v>
      </c>
      <c r="G13" s="458">
        <f>②参加馬登録表!G13</f>
        <v>0</v>
      </c>
      <c r="H13" s="461">
        <f>②参加馬登録表!F13</f>
        <v>0</v>
      </c>
      <c r="J13" s="474" t="str">
        <f>'①参加選手登録表 '!C12</f>
        <v/>
      </c>
      <c r="K13" s="471" t="str">
        <f>'①参加選手登録表 '!D12</f>
        <v/>
      </c>
      <c r="L13" s="442">
        <f>'①参加選手登録表 '!E12</f>
        <v>0</v>
      </c>
      <c r="M13" s="443">
        <f>'①参加選手登録表 '!F12</f>
        <v>0</v>
      </c>
    </row>
    <row r="14" spans="1:13" ht="31.5" customHeight="1" x14ac:dyDescent="0.3">
      <c r="A14" s="606">
        <f>②参加馬登録表!C14</f>
        <v>0</v>
      </c>
      <c r="B14" s="607"/>
      <c r="C14" s="460">
        <f>②参加馬登録表!D14</f>
        <v>0</v>
      </c>
      <c r="D14" s="458">
        <f>②参加馬登録表!E14</f>
        <v>0</v>
      </c>
      <c r="E14" s="458" t="str">
        <f>②参加馬登録表!I14</f>
        <v xml:space="preserve"> </v>
      </c>
      <c r="F14" s="458">
        <f>②参加馬登録表!H14</f>
        <v>0</v>
      </c>
      <c r="G14" s="458">
        <f>②参加馬登録表!G14</f>
        <v>0</v>
      </c>
      <c r="H14" s="461">
        <f>②参加馬登録表!F14</f>
        <v>0</v>
      </c>
      <c r="J14" s="474" t="str">
        <f>'①参加選手登録表 '!C13</f>
        <v/>
      </c>
      <c r="K14" s="471" t="str">
        <f>'①参加選手登録表 '!D13</f>
        <v/>
      </c>
      <c r="L14" s="442">
        <f>'①参加選手登録表 '!E13</f>
        <v>0</v>
      </c>
      <c r="M14" s="443">
        <f>'①参加選手登録表 '!F13</f>
        <v>0</v>
      </c>
    </row>
    <row r="15" spans="1:13" ht="31.5" customHeight="1" x14ac:dyDescent="0.3">
      <c r="A15" s="606">
        <f>②参加馬登録表!C15</f>
        <v>0</v>
      </c>
      <c r="B15" s="607"/>
      <c r="C15" s="460">
        <f>②参加馬登録表!D15</f>
        <v>0</v>
      </c>
      <c r="D15" s="458">
        <f>②参加馬登録表!E15</f>
        <v>0</v>
      </c>
      <c r="E15" s="458" t="str">
        <f>②参加馬登録表!I15</f>
        <v xml:space="preserve"> </v>
      </c>
      <c r="F15" s="458">
        <f>②参加馬登録表!H15</f>
        <v>0</v>
      </c>
      <c r="G15" s="458">
        <f>②参加馬登録表!G15</f>
        <v>0</v>
      </c>
      <c r="H15" s="461">
        <f>②参加馬登録表!F15</f>
        <v>0</v>
      </c>
      <c r="J15" s="475" t="str">
        <f>'①参加選手登録表 '!C14</f>
        <v/>
      </c>
      <c r="K15" s="472" t="str">
        <f>'①参加選手登録表 '!D14</f>
        <v/>
      </c>
      <c r="L15" s="463">
        <f>'①参加選手登録表 '!E14</f>
        <v>0</v>
      </c>
      <c r="M15" s="464">
        <f>'①参加選手登録表 '!F14</f>
        <v>0</v>
      </c>
    </row>
    <row r="16" spans="1:13" ht="31.5" customHeight="1" x14ac:dyDescent="0.3">
      <c r="A16" s="600">
        <f>②参加馬登録表!C16</f>
        <v>0</v>
      </c>
      <c r="B16" s="601"/>
      <c r="C16" s="379">
        <f>②参加馬登録表!D16</f>
        <v>0</v>
      </c>
      <c r="D16" s="378">
        <f>②参加馬登録表!E16</f>
        <v>0</v>
      </c>
      <c r="E16" s="378" t="str">
        <f>②参加馬登録表!I16</f>
        <v xml:space="preserve"> </v>
      </c>
      <c r="F16" s="378">
        <f>②参加馬登録表!H16</f>
        <v>0</v>
      </c>
      <c r="G16" s="378">
        <f>②参加馬登録表!G16</f>
        <v>0</v>
      </c>
      <c r="H16" s="380">
        <f>②参加馬登録表!F16</f>
        <v>0</v>
      </c>
      <c r="J16" s="475" t="str">
        <f>'①参加選手登録表 '!C15</f>
        <v/>
      </c>
      <c r="K16" s="472" t="str">
        <f>'①参加選手登録表 '!D15</f>
        <v/>
      </c>
      <c r="L16" s="463">
        <f>'①参加選手登録表 '!E15</f>
        <v>0</v>
      </c>
      <c r="M16" s="464">
        <f>'①参加選手登録表 '!F15</f>
        <v>0</v>
      </c>
    </row>
    <row r="17" spans="1:13" ht="31.5" customHeight="1" x14ac:dyDescent="0.3">
      <c r="A17" s="600">
        <f>②参加馬登録表!C17</f>
        <v>0</v>
      </c>
      <c r="B17" s="601"/>
      <c r="C17" s="379">
        <f>②参加馬登録表!D17</f>
        <v>0</v>
      </c>
      <c r="D17" s="378">
        <f>②参加馬登録表!E17</f>
        <v>0</v>
      </c>
      <c r="E17" s="378" t="str">
        <f>②参加馬登録表!I17</f>
        <v xml:space="preserve"> </v>
      </c>
      <c r="F17" s="378">
        <f>②参加馬登録表!H17</f>
        <v>0</v>
      </c>
      <c r="G17" s="378">
        <f>②参加馬登録表!G17</f>
        <v>0</v>
      </c>
      <c r="H17" s="380">
        <f>②参加馬登録表!F17</f>
        <v>0</v>
      </c>
      <c r="J17" s="475" t="str">
        <f>'①参加選手登録表 '!C16</f>
        <v/>
      </c>
      <c r="K17" s="472" t="str">
        <f>'①参加選手登録表 '!D16</f>
        <v/>
      </c>
      <c r="L17" s="463">
        <f>'①参加選手登録表 '!E16</f>
        <v>0</v>
      </c>
      <c r="M17" s="464">
        <f>'①参加選手登録表 '!F16</f>
        <v>0</v>
      </c>
    </row>
    <row r="18" spans="1:13" ht="31.5" customHeight="1" x14ac:dyDescent="0.3">
      <c r="A18" s="600">
        <f>②参加馬登録表!C18</f>
        <v>0</v>
      </c>
      <c r="B18" s="601"/>
      <c r="C18" s="379">
        <f>②参加馬登録表!D18</f>
        <v>0</v>
      </c>
      <c r="D18" s="378">
        <f>②参加馬登録表!E18</f>
        <v>0</v>
      </c>
      <c r="E18" s="378" t="str">
        <f>②参加馬登録表!I18</f>
        <v xml:space="preserve"> </v>
      </c>
      <c r="F18" s="378">
        <f>②参加馬登録表!H18</f>
        <v>0</v>
      </c>
      <c r="G18" s="378">
        <f>②参加馬登録表!G18</f>
        <v>0</v>
      </c>
      <c r="H18" s="380">
        <f>②参加馬登録表!F18</f>
        <v>0</v>
      </c>
      <c r="J18" s="475" t="str">
        <f>'①参加選手登録表 '!C17</f>
        <v/>
      </c>
      <c r="K18" s="472" t="str">
        <f>'①参加選手登録表 '!D17</f>
        <v/>
      </c>
      <c r="L18" s="463">
        <f>'①参加選手登録表 '!E17</f>
        <v>0</v>
      </c>
      <c r="M18" s="464">
        <f>'①参加選手登録表 '!F17</f>
        <v>0</v>
      </c>
    </row>
    <row r="19" spans="1:13" ht="31.5" customHeight="1" x14ac:dyDescent="0.3">
      <c r="A19" s="600">
        <f>②参加馬登録表!C19</f>
        <v>0</v>
      </c>
      <c r="B19" s="601"/>
      <c r="C19" s="379">
        <f>②参加馬登録表!D19</f>
        <v>0</v>
      </c>
      <c r="D19" s="378">
        <f>②参加馬登録表!E19</f>
        <v>0</v>
      </c>
      <c r="E19" s="378" t="str">
        <f>②参加馬登録表!I19</f>
        <v xml:space="preserve"> </v>
      </c>
      <c r="F19" s="378">
        <f>②参加馬登録表!H19</f>
        <v>0</v>
      </c>
      <c r="G19" s="378">
        <f>②参加馬登録表!G19</f>
        <v>0</v>
      </c>
      <c r="H19" s="380">
        <f>②参加馬登録表!F19</f>
        <v>0</v>
      </c>
      <c r="J19" s="475" t="str">
        <f>'①参加選手登録表 '!C18</f>
        <v/>
      </c>
      <c r="K19" s="472" t="str">
        <f>'①参加選手登録表 '!D18</f>
        <v/>
      </c>
      <c r="L19" s="463">
        <f>'①参加選手登録表 '!E18</f>
        <v>0</v>
      </c>
      <c r="M19" s="464">
        <f>'①参加選手登録表 '!F18</f>
        <v>0</v>
      </c>
    </row>
    <row r="20" spans="1:13" ht="31.5" customHeight="1" thickBot="1" x14ac:dyDescent="0.35">
      <c r="A20" s="598">
        <f>②参加馬登録表!C20</f>
        <v>0</v>
      </c>
      <c r="B20" s="599"/>
      <c r="C20" s="450">
        <f>②参加馬登録表!D20</f>
        <v>0</v>
      </c>
      <c r="D20" s="449">
        <f>②参加馬登録表!E20</f>
        <v>0</v>
      </c>
      <c r="E20" s="449" t="str">
        <f>②参加馬登録表!I20</f>
        <v xml:space="preserve"> </v>
      </c>
      <c r="F20" s="449">
        <f>②参加馬登録表!H20</f>
        <v>0</v>
      </c>
      <c r="G20" s="449">
        <f>②参加馬登録表!G20</f>
        <v>0</v>
      </c>
      <c r="H20" s="451">
        <f>②参加馬登録表!F20</f>
        <v>0</v>
      </c>
      <c r="J20" s="476" t="str">
        <f>'①参加選手登録表 '!C19</f>
        <v/>
      </c>
      <c r="K20" s="473" t="str">
        <f>'①参加選手登録表 '!D19</f>
        <v/>
      </c>
      <c r="L20" s="465">
        <f>'①参加選手登録表 '!E19</f>
        <v>0</v>
      </c>
      <c r="M20" s="466">
        <f>'①参加選手登録表 '!F19</f>
        <v>0</v>
      </c>
    </row>
    <row r="21" spans="1:13" ht="45" customHeight="1" thickBot="1" x14ac:dyDescent="0.35">
      <c r="A21" s="586" t="s">
        <v>228</v>
      </c>
      <c r="B21" s="586"/>
      <c r="C21" s="586"/>
      <c r="D21" s="586"/>
      <c r="E21" s="586"/>
      <c r="F21" s="586"/>
      <c r="G21" s="586"/>
      <c r="H21" s="586"/>
      <c r="I21" s="586"/>
      <c r="J21" s="586"/>
      <c r="K21" s="586"/>
      <c r="L21" s="586"/>
      <c r="M21" s="586"/>
    </row>
    <row r="22" spans="1:13" ht="37.5" customHeight="1" thickBot="1" x14ac:dyDescent="0.35">
      <c r="A22" s="587" t="str">
        <f>A1</f>
        <v>第33回北関東ホースショー 参加人馬登録表</v>
      </c>
      <c r="B22" s="588"/>
      <c r="C22" s="589"/>
      <c r="D22" s="364"/>
      <c r="E22" s="590" t="str">
        <f>E1&amp;"（2）"</f>
        <v>団体名：（2）</v>
      </c>
      <c r="F22" s="590"/>
      <c r="G22" s="590"/>
      <c r="H22" s="590"/>
      <c r="I22" s="365"/>
      <c r="J22" s="591" t="str">
        <f>J1</f>
        <v>担当：</v>
      </c>
      <c r="K22" s="591"/>
      <c r="L22" s="591"/>
      <c r="M22" s="591"/>
    </row>
    <row r="23" spans="1:13" ht="11.25" customHeight="1" thickBot="1" x14ac:dyDescent="0.35"/>
    <row r="24" spans="1:13" ht="22.5" customHeight="1" thickBot="1" x14ac:dyDescent="0.35">
      <c r="A24" s="366" t="s">
        <v>8</v>
      </c>
      <c r="B24" s="367"/>
      <c r="C24" s="368"/>
      <c r="D24" s="368"/>
      <c r="E24" s="369"/>
      <c r="F24" s="368"/>
      <c r="G24" s="368"/>
      <c r="H24" s="370"/>
      <c r="J24" s="470" t="s">
        <v>9</v>
      </c>
      <c r="K24" s="367"/>
      <c r="L24" s="371"/>
      <c r="M24" s="372"/>
    </row>
    <row r="25" spans="1:13" ht="15" customHeight="1" x14ac:dyDescent="0.3">
      <c r="A25" s="596" t="s">
        <v>72</v>
      </c>
      <c r="B25" s="597"/>
      <c r="C25" s="373" t="s">
        <v>2</v>
      </c>
      <c r="D25" s="373" t="s">
        <v>5</v>
      </c>
      <c r="E25" s="374" t="s">
        <v>4</v>
      </c>
      <c r="F25" s="374" t="s">
        <v>0</v>
      </c>
      <c r="G25" s="373" t="s">
        <v>3</v>
      </c>
      <c r="H25" s="375" t="s">
        <v>1</v>
      </c>
      <c r="J25" s="604" t="s">
        <v>229</v>
      </c>
      <c r="K25" s="602" t="s">
        <v>73</v>
      </c>
      <c r="L25" s="592" t="s">
        <v>2</v>
      </c>
      <c r="M25" s="594" t="s">
        <v>5</v>
      </c>
    </row>
    <row r="26" spans="1:13" ht="15" hidden="1" customHeight="1" x14ac:dyDescent="0.3">
      <c r="A26" s="376" t="s">
        <v>70</v>
      </c>
      <c r="B26" s="456" t="s">
        <v>17</v>
      </c>
      <c r="C26" s="456"/>
      <c r="D26" s="456"/>
      <c r="E26" s="456"/>
      <c r="F26" s="456"/>
      <c r="G26" s="456"/>
      <c r="H26" s="457"/>
      <c r="J26" s="605"/>
      <c r="K26" s="603"/>
      <c r="L26" s="593"/>
      <c r="M26" s="595"/>
    </row>
    <row r="27" spans="1:13" ht="31.5" customHeight="1" x14ac:dyDescent="0.3">
      <c r="A27" s="377">
        <f>②参加馬登録表!C21</f>
        <v>0</v>
      </c>
      <c r="B27" s="378">
        <f>②参加馬登録表!B21</f>
        <v>0</v>
      </c>
      <c r="C27" s="379">
        <f>②参加馬登録表!D21</f>
        <v>0</v>
      </c>
      <c r="D27" s="378">
        <f>②参加馬登録表!E21</f>
        <v>0</v>
      </c>
      <c r="E27" s="378" t="str">
        <f>②参加馬登録表!I21</f>
        <v xml:space="preserve"> </v>
      </c>
      <c r="F27" s="378">
        <f>②参加馬登録表!H21</f>
        <v>0</v>
      </c>
      <c r="G27" s="378">
        <f>②参加馬登録表!G21</f>
        <v>0</v>
      </c>
      <c r="H27" s="380">
        <f>②参加馬登録表!F21</f>
        <v>0</v>
      </c>
      <c r="J27" s="381" t="str">
        <f>'①参加選手登録表 '!C20</f>
        <v/>
      </c>
      <c r="K27" s="468" t="str">
        <f>'①参加選手登録表 '!D20</f>
        <v/>
      </c>
      <c r="L27" s="462">
        <f>'①参加選手登録表 '!E20</f>
        <v>0</v>
      </c>
      <c r="M27" s="443">
        <f>'①参加選手登録表 '!F20</f>
        <v>0</v>
      </c>
    </row>
    <row r="28" spans="1:13" ht="31.5" customHeight="1" x14ac:dyDescent="0.3">
      <c r="A28" s="377">
        <f>②参加馬登録表!C22</f>
        <v>0</v>
      </c>
      <c r="B28" s="378">
        <f>②参加馬登録表!B22</f>
        <v>0</v>
      </c>
      <c r="C28" s="379">
        <f>②参加馬登録表!D22</f>
        <v>0</v>
      </c>
      <c r="D28" s="378">
        <f>②参加馬登録表!E22</f>
        <v>0</v>
      </c>
      <c r="E28" s="378" t="str">
        <f>②参加馬登録表!I22</f>
        <v xml:space="preserve"> </v>
      </c>
      <c r="F28" s="378">
        <f>②参加馬登録表!H22</f>
        <v>0</v>
      </c>
      <c r="G28" s="378">
        <f>②参加馬登録表!G22</f>
        <v>0</v>
      </c>
      <c r="H28" s="380">
        <f>②参加馬登録表!F22</f>
        <v>0</v>
      </c>
      <c r="J28" s="381" t="str">
        <f>'①参加選手登録表 '!C21</f>
        <v/>
      </c>
      <c r="K28" s="459" t="str">
        <f>'①参加選手登録表 '!D21</f>
        <v/>
      </c>
      <c r="L28" s="442">
        <f>'①参加選手登録表 '!E21</f>
        <v>0</v>
      </c>
      <c r="M28" s="443">
        <f>'①参加選手登録表 '!F21</f>
        <v>0</v>
      </c>
    </row>
    <row r="29" spans="1:13" ht="31.5" customHeight="1" x14ac:dyDescent="0.3">
      <c r="A29" s="377">
        <f>②参加馬登録表!C23</f>
        <v>0</v>
      </c>
      <c r="B29" s="378">
        <f>②参加馬登録表!B23</f>
        <v>0</v>
      </c>
      <c r="C29" s="379">
        <f>②参加馬登録表!D23</f>
        <v>0</v>
      </c>
      <c r="D29" s="378">
        <f>②参加馬登録表!E23</f>
        <v>0</v>
      </c>
      <c r="E29" s="378" t="str">
        <f>②参加馬登録表!I23</f>
        <v xml:space="preserve"> </v>
      </c>
      <c r="F29" s="378">
        <f>②参加馬登録表!H23</f>
        <v>0</v>
      </c>
      <c r="G29" s="378">
        <f>②参加馬登録表!G23</f>
        <v>0</v>
      </c>
      <c r="H29" s="380">
        <f>②参加馬登録表!F23</f>
        <v>0</v>
      </c>
      <c r="J29" s="381" t="str">
        <f>'①参加選手登録表 '!C22</f>
        <v/>
      </c>
      <c r="K29" s="459" t="str">
        <f>'①参加選手登録表 '!D22</f>
        <v/>
      </c>
      <c r="L29" s="442">
        <f>'①参加選手登録表 '!E22</f>
        <v>0</v>
      </c>
      <c r="M29" s="443">
        <f>'①参加選手登録表 '!F22</f>
        <v>0</v>
      </c>
    </row>
    <row r="30" spans="1:13" ht="31.5" customHeight="1" x14ac:dyDescent="0.3">
      <c r="A30" s="448">
        <f>②参加馬登録表!C24</f>
        <v>0</v>
      </c>
      <c r="B30" s="378">
        <f>②参加馬登録表!B24</f>
        <v>0</v>
      </c>
      <c r="C30" s="379">
        <f>②参加馬登録表!D24</f>
        <v>0</v>
      </c>
      <c r="D30" s="378">
        <f>②参加馬登録表!E24</f>
        <v>0</v>
      </c>
      <c r="E30" s="378" t="str">
        <f>②参加馬登録表!I24</f>
        <v xml:space="preserve"> </v>
      </c>
      <c r="F30" s="378">
        <f>②参加馬登録表!H24</f>
        <v>0</v>
      </c>
      <c r="G30" s="378">
        <f>②参加馬登録表!G24</f>
        <v>0</v>
      </c>
      <c r="H30" s="380">
        <f>②参加馬登録表!F24</f>
        <v>0</v>
      </c>
      <c r="J30" s="381" t="str">
        <f>'①参加選手登録表 '!C23</f>
        <v/>
      </c>
      <c r="K30" s="459" t="str">
        <f>'①参加選手登録表 '!D23</f>
        <v/>
      </c>
      <c r="L30" s="442">
        <f>'①参加選手登録表 '!E23</f>
        <v>0</v>
      </c>
      <c r="M30" s="443">
        <f>'①参加選手登録表 '!F23</f>
        <v>0</v>
      </c>
    </row>
    <row r="31" spans="1:13" ht="31.5" customHeight="1" x14ac:dyDescent="0.3">
      <c r="A31" s="382">
        <f>②参加馬登録表!C25</f>
        <v>0</v>
      </c>
      <c r="B31" s="378">
        <f>②参加馬登録表!B25</f>
        <v>0</v>
      </c>
      <c r="C31" s="379">
        <f>②参加馬登録表!D25</f>
        <v>0</v>
      </c>
      <c r="D31" s="378">
        <f>②参加馬登録表!E25</f>
        <v>0</v>
      </c>
      <c r="E31" s="378" t="str">
        <f>②参加馬登録表!I25</f>
        <v xml:space="preserve"> </v>
      </c>
      <c r="F31" s="378">
        <f>②参加馬登録表!H25</f>
        <v>0</v>
      </c>
      <c r="G31" s="378">
        <f>②参加馬登録表!G25</f>
        <v>0</v>
      </c>
      <c r="H31" s="380">
        <f>②参加馬登録表!F25</f>
        <v>0</v>
      </c>
      <c r="J31" s="381" t="str">
        <f>'①参加選手登録表 '!C24</f>
        <v/>
      </c>
      <c r="K31" s="459" t="str">
        <f>'①参加選手登録表 '!D24</f>
        <v/>
      </c>
      <c r="L31" s="442">
        <f>'①参加選手登録表 '!E24</f>
        <v>0</v>
      </c>
      <c r="M31" s="443">
        <f>'①参加選手登録表 '!F24</f>
        <v>0</v>
      </c>
    </row>
    <row r="32" spans="1:13" ht="31.5" customHeight="1" x14ac:dyDescent="0.3">
      <c r="A32" s="454">
        <f>②参加馬登録表!C26</f>
        <v>0</v>
      </c>
      <c r="B32" s="455">
        <f>②参加馬登録表!B26</f>
        <v>0</v>
      </c>
      <c r="C32" s="379">
        <f>②参加馬登録表!D26</f>
        <v>0</v>
      </c>
      <c r="D32" s="378">
        <f>②参加馬登録表!E26</f>
        <v>0</v>
      </c>
      <c r="E32" s="378" t="str">
        <f>②参加馬登録表!I26</f>
        <v xml:space="preserve"> </v>
      </c>
      <c r="F32" s="378">
        <f>②参加馬登録表!H26</f>
        <v>0</v>
      </c>
      <c r="G32" s="378">
        <f>②参加馬登録表!G26</f>
        <v>0</v>
      </c>
      <c r="H32" s="380">
        <f>②参加馬登録表!F26</f>
        <v>0</v>
      </c>
      <c r="J32" s="381" t="str">
        <f>'①参加選手登録表 '!C25</f>
        <v/>
      </c>
      <c r="K32" s="459" t="str">
        <f>'①参加選手登録表 '!D25</f>
        <v/>
      </c>
      <c r="L32" s="442">
        <f>'①参加選手登録表 '!E25</f>
        <v>0</v>
      </c>
      <c r="M32" s="443">
        <f>'①参加選手登録表 '!F25</f>
        <v>0</v>
      </c>
    </row>
    <row r="33" spans="1:13" ht="31.5" customHeight="1" x14ac:dyDescent="0.3">
      <c r="A33" s="454">
        <f>②参加馬登録表!C27</f>
        <v>0</v>
      </c>
      <c r="B33" s="455">
        <f>②参加馬登録表!B27</f>
        <v>0</v>
      </c>
      <c r="C33" s="379">
        <f>②参加馬登録表!D27</f>
        <v>0</v>
      </c>
      <c r="D33" s="378">
        <f>②参加馬登録表!E27</f>
        <v>0</v>
      </c>
      <c r="E33" s="378" t="str">
        <f>②参加馬登録表!I27</f>
        <v xml:space="preserve"> </v>
      </c>
      <c r="F33" s="378">
        <f>②参加馬登録表!H27</f>
        <v>0</v>
      </c>
      <c r="G33" s="378">
        <f>②参加馬登録表!G27</f>
        <v>0</v>
      </c>
      <c r="H33" s="380">
        <f>②参加馬登録表!F27</f>
        <v>0</v>
      </c>
      <c r="J33" s="381" t="str">
        <f>'①参加選手登録表 '!C26</f>
        <v/>
      </c>
      <c r="K33" s="459" t="str">
        <f>'①参加選手登録表 '!D26</f>
        <v/>
      </c>
      <c r="L33" s="442">
        <f>'①参加選手登録表 '!E26</f>
        <v>0</v>
      </c>
      <c r="M33" s="443">
        <f>'①参加選手登録表 '!F26</f>
        <v>0</v>
      </c>
    </row>
    <row r="34" spans="1:13" ht="31.5" customHeight="1" x14ac:dyDescent="0.3">
      <c r="A34" s="454">
        <f>②参加馬登録表!C28</f>
        <v>0</v>
      </c>
      <c r="B34" s="455">
        <f>②参加馬登録表!B28</f>
        <v>0</v>
      </c>
      <c r="C34" s="379">
        <f>②参加馬登録表!D28</f>
        <v>0</v>
      </c>
      <c r="D34" s="378">
        <f>②参加馬登録表!E28</f>
        <v>0</v>
      </c>
      <c r="E34" s="378" t="str">
        <f>②参加馬登録表!I28</f>
        <v xml:space="preserve"> </v>
      </c>
      <c r="F34" s="378">
        <f>②参加馬登録表!H28</f>
        <v>0</v>
      </c>
      <c r="G34" s="378">
        <f>②参加馬登録表!G28</f>
        <v>0</v>
      </c>
      <c r="H34" s="380">
        <f>②参加馬登録表!F28</f>
        <v>0</v>
      </c>
      <c r="J34" s="381" t="str">
        <f>'①参加選手登録表 '!C27</f>
        <v/>
      </c>
      <c r="K34" s="459" t="str">
        <f>'①参加選手登録表 '!D27</f>
        <v/>
      </c>
      <c r="L34" s="442">
        <f>'①参加選手登録表 '!E27</f>
        <v>0</v>
      </c>
      <c r="M34" s="443">
        <f>'①参加選手登録表 '!F27</f>
        <v>0</v>
      </c>
    </row>
    <row r="35" spans="1:13" ht="31.5" customHeight="1" x14ac:dyDescent="0.3">
      <c r="A35" s="454">
        <f>②参加馬登録表!C29</f>
        <v>0</v>
      </c>
      <c r="B35" s="455">
        <f>②参加馬登録表!B29</f>
        <v>0</v>
      </c>
      <c r="C35" s="379">
        <f>②参加馬登録表!D29</f>
        <v>0</v>
      </c>
      <c r="D35" s="378">
        <f>②参加馬登録表!E29</f>
        <v>0</v>
      </c>
      <c r="E35" s="378" t="str">
        <f>②参加馬登録表!I29</f>
        <v xml:space="preserve"> </v>
      </c>
      <c r="F35" s="378">
        <f>②参加馬登録表!H29</f>
        <v>0</v>
      </c>
      <c r="G35" s="378">
        <f>②参加馬登録表!G29</f>
        <v>0</v>
      </c>
      <c r="H35" s="380">
        <f>②参加馬登録表!F29</f>
        <v>0</v>
      </c>
      <c r="J35" s="381" t="str">
        <f>'①参加選手登録表 '!C28</f>
        <v/>
      </c>
      <c r="K35" s="459" t="str">
        <f>'①参加選手登録表 '!D28</f>
        <v/>
      </c>
      <c r="L35" s="442">
        <f>'①参加選手登録表 '!E28</f>
        <v>0</v>
      </c>
      <c r="M35" s="443">
        <f>'①参加選手登録表 '!F28</f>
        <v>0</v>
      </c>
    </row>
    <row r="36" spans="1:13" ht="31.5" customHeight="1" x14ac:dyDescent="0.3">
      <c r="A36" s="454">
        <f>②参加馬登録表!C30</f>
        <v>0</v>
      </c>
      <c r="B36" s="455">
        <f>②参加馬登録表!B30</f>
        <v>0</v>
      </c>
      <c r="C36" s="379">
        <f>②参加馬登録表!D30</f>
        <v>0</v>
      </c>
      <c r="D36" s="378">
        <f>②参加馬登録表!E30</f>
        <v>0</v>
      </c>
      <c r="E36" s="378" t="str">
        <f>②参加馬登録表!I30</f>
        <v xml:space="preserve"> </v>
      </c>
      <c r="F36" s="378">
        <f>②参加馬登録表!H30</f>
        <v>0</v>
      </c>
      <c r="G36" s="378">
        <f>②参加馬登録表!G30</f>
        <v>0</v>
      </c>
      <c r="H36" s="380">
        <f>②参加馬登録表!F30</f>
        <v>0</v>
      </c>
      <c r="J36" s="381" t="str">
        <f>'①参加選手登録表 '!C29</f>
        <v/>
      </c>
      <c r="K36" s="459" t="str">
        <f>'①参加選手登録表 '!D29</f>
        <v/>
      </c>
      <c r="L36" s="442">
        <f>'①参加選手登録表 '!E29</f>
        <v>0</v>
      </c>
      <c r="M36" s="443">
        <f>'①参加選手登録表 '!F29</f>
        <v>0</v>
      </c>
    </row>
    <row r="37" spans="1:13" ht="31.5" customHeight="1" x14ac:dyDescent="0.3">
      <c r="A37" s="454">
        <f>②参加馬登録表!C31</f>
        <v>0</v>
      </c>
      <c r="B37" s="455">
        <f>②参加馬登録表!B31</f>
        <v>0</v>
      </c>
      <c r="C37" s="379">
        <f>②参加馬登録表!D31</f>
        <v>0</v>
      </c>
      <c r="D37" s="378">
        <f>②参加馬登録表!E31</f>
        <v>0</v>
      </c>
      <c r="E37" s="378" t="str">
        <f>②参加馬登録表!I31</f>
        <v xml:space="preserve"> </v>
      </c>
      <c r="F37" s="378">
        <f>②参加馬登録表!H31</f>
        <v>0</v>
      </c>
      <c r="G37" s="378">
        <f>②参加馬登録表!G31</f>
        <v>0</v>
      </c>
      <c r="H37" s="380">
        <f>②参加馬登録表!F31</f>
        <v>0</v>
      </c>
      <c r="J37" s="381" t="str">
        <f>'①参加選手登録表 '!C30</f>
        <v/>
      </c>
      <c r="K37" s="459" t="str">
        <f>'①参加選手登録表 '!D30</f>
        <v/>
      </c>
      <c r="L37" s="442">
        <f>'①参加選手登録表 '!E30</f>
        <v>0</v>
      </c>
      <c r="M37" s="443">
        <f>'①参加選手登録表 '!F30</f>
        <v>0</v>
      </c>
    </row>
    <row r="38" spans="1:13" ht="31.5" customHeight="1" x14ac:dyDescent="0.3">
      <c r="A38" s="454">
        <f>②参加馬登録表!C32</f>
        <v>0</v>
      </c>
      <c r="B38" s="455">
        <f>②参加馬登録表!B32</f>
        <v>0</v>
      </c>
      <c r="C38" s="379">
        <f>②参加馬登録表!D32</f>
        <v>0</v>
      </c>
      <c r="D38" s="378">
        <f>②参加馬登録表!E32</f>
        <v>0</v>
      </c>
      <c r="E38" s="378" t="str">
        <f>②参加馬登録表!I32</f>
        <v xml:space="preserve"> </v>
      </c>
      <c r="F38" s="378">
        <f>②参加馬登録表!H32</f>
        <v>0</v>
      </c>
      <c r="G38" s="378">
        <f>②参加馬登録表!G32</f>
        <v>0</v>
      </c>
      <c r="H38" s="380">
        <f>②参加馬登録表!F32</f>
        <v>0</v>
      </c>
      <c r="J38" s="381" t="str">
        <f>'①参加選手登録表 '!C31</f>
        <v/>
      </c>
      <c r="K38" s="459" t="str">
        <f>'①参加選手登録表 '!D31</f>
        <v/>
      </c>
      <c r="L38" s="442">
        <f>'①参加選手登録表 '!E31</f>
        <v>0</v>
      </c>
      <c r="M38" s="443">
        <f>'①参加選手登録表 '!F31</f>
        <v>0</v>
      </c>
    </row>
    <row r="39" spans="1:13" ht="31.5" customHeight="1" x14ac:dyDescent="0.3">
      <c r="A39" s="377">
        <f>②参加馬登録表!C33</f>
        <v>0</v>
      </c>
      <c r="B39" s="378">
        <f>②参加馬登録表!B33</f>
        <v>0</v>
      </c>
      <c r="C39" s="379">
        <f>②参加馬登録表!D33</f>
        <v>0</v>
      </c>
      <c r="D39" s="378">
        <f>②参加馬登録表!E33</f>
        <v>0</v>
      </c>
      <c r="E39" s="378" t="str">
        <f>②参加馬登録表!I33</f>
        <v xml:space="preserve"> </v>
      </c>
      <c r="F39" s="378">
        <f>②参加馬登録表!H33</f>
        <v>0</v>
      </c>
      <c r="G39" s="378">
        <f>②参加馬登録表!G33</f>
        <v>0</v>
      </c>
      <c r="H39" s="380">
        <f>②参加馬登録表!F33</f>
        <v>0</v>
      </c>
      <c r="J39" s="381" t="str">
        <f>'①参加選手登録表 '!C32</f>
        <v/>
      </c>
      <c r="K39" s="459" t="str">
        <f>'①参加選手登録表 '!D32</f>
        <v/>
      </c>
      <c r="L39" s="442">
        <f>'①参加選手登録表 '!E32</f>
        <v>0</v>
      </c>
      <c r="M39" s="443">
        <f>'①参加選手登録表 '!F32</f>
        <v>0</v>
      </c>
    </row>
    <row r="40" spans="1:13" ht="31.5" customHeight="1" x14ac:dyDescent="0.3">
      <c r="A40" s="448">
        <f>②参加馬登録表!C34</f>
        <v>0</v>
      </c>
      <c r="B40" s="378">
        <f>②参加馬登録表!B34</f>
        <v>0</v>
      </c>
      <c r="C40" s="379">
        <f>②参加馬登録表!D34</f>
        <v>0</v>
      </c>
      <c r="D40" s="378">
        <f>②参加馬登録表!E34</f>
        <v>0</v>
      </c>
      <c r="E40" s="378" t="str">
        <f>②参加馬登録表!I34</f>
        <v xml:space="preserve"> </v>
      </c>
      <c r="F40" s="378">
        <f>②参加馬登録表!H34</f>
        <v>0</v>
      </c>
      <c r="G40" s="378">
        <f>②参加馬登録表!G34</f>
        <v>0</v>
      </c>
      <c r="H40" s="380">
        <f>②参加馬登録表!F34</f>
        <v>0</v>
      </c>
      <c r="J40" s="381" t="str">
        <f>'①参加選手登録表 '!C33</f>
        <v/>
      </c>
      <c r="K40" s="459" t="str">
        <f>'①参加選手登録表 '!D33</f>
        <v/>
      </c>
      <c r="L40" s="442">
        <f>'①参加選手登録表 '!E33</f>
        <v>0</v>
      </c>
      <c r="M40" s="443">
        <f>'①参加選手登録表 '!F33</f>
        <v>0</v>
      </c>
    </row>
    <row r="41" spans="1:13" ht="31.5" customHeight="1" thickBot="1" x14ac:dyDescent="0.35">
      <c r="A41" s="453">
        <f>②参加馬登録表!C35</f>
        <v>0</v>
      </c>
      <c r="B41" s="449">
        <f>②参加馬登録表!B35</f>
        <v>0</v>
      </c>
      <c r="C41" s="450">
        <f>②参加馬登録表!D35</f>
        <v>0</v>
      </c>
      <c r="D41" s="449">
        <f>②参加馬登録表!E35</f>
        <v>0</v>
      </c>
      <c r="E41" s="449" t="str">
        <f>②参加馬登録表!I35</f>
        <v xml:space="preserve"> </v>
      </c>
      <c r="F41" s="449">
        <f>②参加馬登録表!H35</f>
        <v>0</v>
      </c>
      <c r="G41" s="449">
        <f>②参加馬登録表!G35</f>
        <v>0</v>
      </c>
      <c r="H41" s="451">
        <f>②参加馬登録表!F35</f>
        <v>0</v>
      </c>
      <c r="J41" s="452" t="str">
        <f>'①参加選手登録表 '!C34</f>
        <v/>
      </c>
      <c r="K41" s="469" t="str">
        <f>'①参加選手登録表 '!D34</f>
        <v/>
      </c>
      <c r="L41" s="465">
        <f>'①参加選手登録表 '!E34</f>
        <v>0</v>
      </c>
      <c r="M41" s="466">
        <f>'①参加選手登録表 '!F34</f>
        <v>0</v>
      </c>
    </row>
    <row r="42" spans="1:13" ht="45" customHeight="1" x14ac:dyDescent="0.3">
      <c r="A42" s="586" t="s">
        <v>228</v>
      </c>
      <c r="B42" s="586"/>
      <c r="C42" s="586"/>
      <c r="D42" s="586"/>
      <c r="E42" s="586"/>
      <c r="F42" s="586"/>
      <c r="G42" s="586"/>
      <c r="H42" s="586"/>
      <c r="I42" s="586"/>
      <c r="J42" s="586"/>
      <c r="K42" s="586"/>
      <c r="L42" s="586"/>
      <c r="M42" s="586"/>
    </row>
  </sheetData>
  <sheetProtection sheet="1" objects="1" scenarios="1"/>
  <mergeCells count="33">
    <mergeCell ref="K4:K5"/>
    <mergeCell ref="J4:J5"/>
    <mergeCell ref="A6:B6"/>
    <mergeCell ref="A15:B15"/>
    <mergeCell ref="A14:B14"/>
    <mergeCell ref="A13:B13"/>
    <mergeCell ref="A12:B12"/>
    <mergeCell ref="A11:B11"/>
    <mergeCell ref="A10:B10"/>
    <mergeCell ref="A9:B9"/>
    <mergeCell ref="A8:B8"/>
    <mergeCell ref="A7:B7"/>
    <mergeCell ref="A22:C22"/>
    <mergeCell ref="E22:H22"/>
    <mergeCell ref="J22:M22"/>
    <mergeCell ref="L25:L26"/>
    <mergeCell ref="M25:M26"/>
    <mergeCell ref="A42:M42"/>
    <mergeCell ref="A1:C1"/>
    <mergeCell ref="E1:H1"/>
    <mergeCell ref="J1:M1"/>
    <mergeCell ref="L4:L5"/>
    <mergeCell ref="M4:M5"/>
    <mergeCell ref="A4:B4"/>
    <mergeCell ref="A20:B20"/>
    <mergeCell ref="A18:B18"/>
    <mergeCell ref="A16:B16"/>
    <mergeCell ref="A19:B19"/>
    <mergeCell ref="A17:B17"/>
    <mergeCell ref="A25:B25"/>
    <mergeCell ref="K25:K26"/>
    <mergeCell ref="J25:J26"/>
    <mergeCell ref="A21:M21"/>
  </mergeCells>
  <phoneticPr fontId="11"/>
  <printOptions horizontalCentered="1"/>
  <pageMargins left="0.23622047244094491" right="0.23622047244094491" top="0.47244094488188981" bottom="0.15748031496062992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34A41-8AF0-4C65-96B7-DD2186654A56}">
  <sheetPr codeName="Sheet7"/>
  <dimension ref="A1:AV25"/>
  <sheetViews>
    <sheetView view="pageBreakPreview" topLeftCell="A2" zoomScaleNormal="85" zoomScaleSheetLayoutView="100" workbookViewId="0">
      <selection activeCell="A6" sqref="A6:B6"/>
    </sheetView>
  </sheetViews>
  <sheetFormatPr defaultColWidth="9" defaultRowHeight="13.5" x14ac:dyDescent="0.15"/>
  <cols>
    <col min="1" max="1" width="2.75" style="234" customWidth="1"/>
    <col min="2" max="2" width="15" style="234" customWidth="1"/>
    <col min="3" max="3" width="18.125" style="234" customWidth="1"/>
    <col min="4" max="5" width="5" style="234" customWidth="1"/>
    <col min="6" max="21" width="2.75" style="234" customWidth="1"/>
    <col min="22" max="23" width="5" style="234" customWidth="1"/>
    <col min="24" max="39" width="2.75" style="234" customWidth="1"/>
    <col min="40" max="44" width="2.875" style="234" hidden="1" customWidth="1"/>
    <col min="45" max="46" width="3" style="234" hidden="1" customWidth="1"/>
    <col min="47" max="47" width="2.875" style="234" hidden="1" customWidth="1"/>
    <col min="48" max="48" width="6" style="234" hidden="1" customWidth="1"/>
    <col min="49" max="16384" width="9" style="234"/>
  </cols>
  <sheetData>
    <row r="1" spans="1:48" ht="27" customHeight="1" x14ac:dyDescent="0.15">
      <c r="A1" s="233" t="str">
        <f>'団体情報・合計（メール申込用）'!A1&amp;"　エントリー申込書"</f>
        <v>第33回北関東ホースショー　エントリー申込書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X1" s="233"/>
      <c r="Y1" s="233"/>
      <c r="Z1" s="233"/>
      <c r="AA1" s="233"/>
      <c r="AB1" s="235" t="s">
        <v>103</v>
      </c>
      <c r="AC1" s="235"/>
      <c r="AD1" s="235"/>
      <c r="AE1" s="235"/>
      <c r="AF1" s="235"/>
      <c r="AG1" s="235"/>
      <c r="AH1" s="235"/>
      <c r="AI1" s="235"/>
      <c r="AJ1" s="235"/>
      <c r="AK1" s="235"/>
      <c r="AL1" s="235"/>
      <c r="AM1" s="235"/>
      <c r="AN1" s="235"/>
      <c r="AO1" s="235"/>
      <c r="AP1" s="235"/>
      <c r="AQ1" s="235"/>
      <c r="AR1" s="235"/>
      <c r="AS1" s="235"/>
      <c r="AT1" s="235"/>
      <c r="AU1" s="235"/>
      <c r="AV1" s="235"/>
    </row>
    <row r="2" spans="1:48" ht="7.5" customHeight="1" thickBot="1" x14ac:dyDescent="0.2">
      <c r="M2" s="362"/>
      <c r="N2" s="362"/>
      <c r="O2" s="362"/>
      <c r="AE2" s="362"/>
      <c r="AF2" s="362"/>
      <c r="AG2" s="362"/>
    </row>
    <row r="3" spans="1:48" ht="15" customHeight="1" x14ac:dyDescent="0.15">
      <c r="A3" s="608"/>
      <c r="B3" s="611" t="s">
        <v>71</v>
      </c>
      <c r="C3" s="614" t="s">
        <v>104</v>
      </c>
      <c r="D3" s="347" t="s">
        <v>241</v>
      </c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R3" s="348"/>
      <c r="S3" s="348"/>
      <c r="T3" s="348"/>
      <c r="U3" s="348"/>
      <c r="V3" s="348"/>
      <c r="W3" s="348"/>
      <c r="X3" s="348"/>
      <c r="Y3" s="348"/>
      <c r="Z3" s="348"/>
      <c r="AA3" s="348"/>
      <c r="AB3" s="348"/>
      <c r="AC3" s="348"/>
      <c r="AD3" s="348"/>
      <c r="AE3" s="348"/>
      <c r="AF3" s="348"/>
      <c r="AG3" s="348"/>
      <c r="AH3" s="348"/>
      <c r="AI3" s="348"/>
      <c r="AJ3" s="348"/>
      <c r="AK3" s="349"/>
      <c r="AL3" s="348"/>
      <c r="AM3" s="349"/>
      <c r="AN3" s="414"/>
      <c r="AO3" s="350"/>
      <c r="AP3" s="348"/>
      <c r="AQ3" s="348"/>
      <c r="AR3" s="349"/>
      <c r="AS3" s="350"/>
      <c r="AT3" s="350"/>
      <c r="AU3" s="348"/>
      <c r="AV3" s="349"/>
    </row>
    <row r="4" spans="1:48" ht="15" customHeight="1" x14ac:dyDescent="0.15">
      <c r="A4" s="609"/>
      <c r="B4" s="612"/>
      <c r="C4" s="615"/>
      <c r="D4" s="419">
        <v>46081</v>
      </c>
      <c r="E4" s="352"/>
      <c r="F4" s="352"/>
      <c r="G4" s="352"/>
      <c r="H4" s="352"/>
      <c r="I4" s="352"/>
      <c r="J4" s="352"/>
      <c r="K4" s="352"/>
      <c r="L4" s="352"/>
      <c r="M4" s="352"/>
      <c r="N4" s="353"/>
      <c r="O4" s="351"/>
      <c r="P4" s="353"/>
      <c r="Q4" s="351"/>
      <c r="R4" s="353"/>
      <c r="S4" s="351"/>
      <c r="T4" s="353"/>
      <c r="U4" s="351"/>
      <c r="V4" s="352">
        <v>46082</v>
      </c>
      <c r="W4" s="352"/>
      <c r="X4" s="352"/>
      <c r="Y4" s="352"/>
      <c r="Z4" s="352"/>
      <c r="AA4" s="352"/>
      <c r="AB4" s="352"/>
      <c r="AC4" s="352"/>
      <c r="AD4" s="352"/>
      <c r="AE4" s="352"/>
      <c r="AF4" s="353"/>
      <c r="AG4" s="351"/>
      <c r="AH4" s="351"/>
      <c r="AI4" s="351"/>
      <c r="AJ4" s="352"/>
      <c r="AK4" s="478"/>
      <c r="AL4" s="352"/>
      <c r="AM4" s="478"/>
      <c r="AN4" s="384"/>
      <c r="AO4" s="351"/>
      <c r="AP4" s="353"/>
      <c r="AQ4" s="351"/>
      <c r="AR4" s="353"/>
      <c r="AS4" s="351"/>
      <c r="AT4" s="384"/>
      <c r="AU4" s="353"/>
      <c r="AV4" s="354"/>
    </row>
    <row r="5" spans="1:48" ht="15" customHeight="1" thickBot="1" x14ac:dyDescent="0.2">
      <c r="A5" s="610"/>
      <c r="B5" s="613"/>
      <c r="C5" s="616"/>
      <c r="D5" s="396" t="s">
        <v>231</v>
      </c>
      <c r="E5" s="328"/>
      <c r="F5" s="328" t="s">
        <v>232</v>
      </c>
      <c r="G5" s="328"/>
      <c r="H5" s="328" t="s">
        <v>233</v>
      </c>
      <c r="I5" s="328"/>
      <c r="J5" s="328" t="s">
        <v>234</v>
      </c>
      <c r="K5" s="328"/>
      <c r="L5" s="328" t="s">
        <v>235</v>
      </c>
      <c r="M5" s="328"/>
      <c r="N5" s="328">
        <v>80</v>
      </c>
      <c r="O5" s="328"/>
      <c r="P5" s="328">
        <v>90</v>
      </c>
      <c r="Q5" s="328"/>
      <c r="R5" s="328">
        <v>100</v>
      </c>
      <c r="S5" s="328"/>
      <c r="T5" s="328" t="s">
        <v>261</v>
      </c>
      <c r="U5" s="328"/>
      <c r="V5" s="328" t="s">
        <v>231</v>
      </c>
      <c r="W5" s="328"/>
      <c r="X5" s="328" t="s">
        <v>232</v>
      </c>
      <c r="Y5" s="328"/>
      <c r="Z5" s="328" t="s">
        <v>233</v>
      </c>
      <c r="AA5" s="328"/>
      <c r="AB5" s="328" t="s">
        <v>234</v>
      </c>
      <c r="AC5" s="328"/>
      <c r="AD5" s="328" t="s">
        <v>235</v>
      </c>
      <c r="AE5" s="328"/>
      <c r="AF5" s="328">
        <v>80</v>
      </c>
      <c r="AG5" s="328"/>
      <c r="AH5" s="328">
        <v>90</v>
      </c>
      <c r="AI5" s="328"/>
      <c r="AJ5" s="328">
        <v>100</v>
      </c>
      <c r="AK5" s="397"/>
      <c r="AL5" s="328" t="s">
        <v>262</v>
      </c>
      <c r="AM5" s="397"/>
      <c r="AN5" s="243"/>
      <c r="AO5" s="328"/>
      <c r="AP5" s="328"/>
      <c r="AQ5" s="328"/>
      <c r="AR5" s="328"/>
      <c r="AS5" s="328"/>
      <c r="AT5" s="328"/>
      <c r="AU5" s="328"/>
      <c r="AV5" s="397"/>
    </row>
    <row r="6" spans="1:48" ht="26.25" customHeight="1" x14ac:dyDescent="0.15">
      <c r="A6" s="332">
        <v>1</v>
      </c>
      <c r="B6" s="245"/>
      <c r="C6" s="246"/>
      <c r="D6" s="355" t="s">
        <v>266</v>
      </c>
      <c r="E6" s="336" t="s">
        <v>267</v>
      </c>
      <c r="F6" s="329">
        <v>2</v>
      </c>
      <c r="G6" s="335" t="s">
        <v>177</v>
      </c>
      <c r="H6" s="329">
        <v>3</v>
      </c>
      <c r="I6" s="336" t="s">
        <v>178</v>
      </c>
      <c r="J6" s="329">
        <v>4</v>
      </c>
      <c r="K6" s="336" t="s">
        <v>179</v>
      </c>
      <c r="L6" s="329">
        <v>5</v>
      </c>
      <c r="M6" s="336" t="s">
        <v>185</v>
      </c>
      <c r="N6" s="329">
        <v>6</v>
      </c>
      <c r="O6" s="336" t="s">
        <v>205</v>
      </c>
      <c r="P6" s="329">
        <v>7</v>
      </c>
      <c r="Q6" s="336" t="s">
        <v>236</v>
      </c>
      <c r="R6" s="337">
        <v>8</v>
      </c>
      <c r="S6" s="336" t="s">
        <v>206</v>
      </c>
      <c r="T6" s="337">
        <v>9</v>
      </c>
      <c r="U6" s="336" t="s">
        <v>263</v>
      </c>
      <c r="V6" s="337" t="s">
        <v>268</v>
      </c>
      <c r="W6" s="385" t="s">
        <v>269</v>
      </c>
      <c r="X6" s="329">
        <v>11</v>
      </c>
      <c r="Y6" s="335" t="s">
        <v>237</v>
      </c>
      <c r="Z6" s="329">
        <v>12</v>
      </c>
      <c r="AA6" s="336" t="s">
        <v>201</v>
      </c>
      <c r="AB6" s="329">
        <v>13</v>
      </c>
      <c r="AC6" s="336" t="s">
        <v>117</v>
      </c>
      <c r="AD6" s="329">
        <v>14</v>
      </c>
      <c r="AE6" s="336" t="s">
        <v>238</v>
      </c>
      <c r="AF6" s="329">
        <v>15</v>
      </c>
      <c r="AG6" s="336" t="s">
        <v>239</v>
      </c>
      <c r="AH6" s="337">
        <v>16</v>
      </c>
      <c r="AI6" s="336" t="s">
        <v>240</v>
      </c>
      <c r="AJ6" s="337">
        <v>17</v>
      </c>
      <c r="AK6" s="479" t="s">
        <v>264</v>
      </c>
      <c r="AL6" s="337">
        <v>18</v>
      </c>
      <c r="AM6" s="479" t="s">
        <v>265</v>
      </c>
      <c r="AN6" s="415">
        <v>19</v>
      </c>
      <c r="AO6" s="388" t="s">
        <v>187</v>
      </c>
      <c r="AP6" s="337">
        <v>20</v>
      </c>
      <c r="AQ6" s="335" t="s">
        <v>188</v>
      </c>
      <c r="AR6" s="337">
        <v>21</v>
      </c>
      <c r="AS6" s="335" t="s">
        <v>189</v>
      </c>
      <c r="AT6" s="358">
        <v>22</v>
      </c>
      <c r="AU6" s="336" t="s">
        <v>190</v>
      </c>
      <c r="AV6" s="392" t="s">
        <v>192</v>
      </c>
    </row>
    <row r="7" spans="1:48" ht="26.25" customHeight="1" x14ac:dyDescent="0.15">
      <c r="A7" s="333">
        <v>2</v>
      </c>
      <c r="B7" s="254"/>
      <c r="C7" s="255"/>
      <c r="D7" s="356" t="s">
        <v>266</v>
      </c>
      <c r="E7" s="339" t="s">
        <v>267</v>
      </c>
      <c r="F7" s="330">
        <v>2</v>
      </c>
      <c r="G7" s="338" t="s">
        <v>177</v>
      </c>
      <c r="H7" s="330">
        <v>3</v>
      </c>
      <c r="I7" s="339" t="s">
        <v>178</v>
      </c>
      <c r="J7" s="330">
        <v>4</v>
      </c>
      <c r="K7" s="339" t="s">
        <v>179</v>
      </c>
      <c r="L7" s="330">
        <v>5</v>
      </c>
      <c r="M7" s="339" t="s">
        <v>184</v>
      </c>
      <c r="N7" s="330">
        <v>6</v>
      </c>
      <c r="O7" s="339" t="s">
        <v>204</v>
      </c>
      <c r="P7" s="330">
        <v>7</v>
      </c>
      <c r="Q7" s="339" t="s">
        <v>236</v>
      </c>
      <c r="R7" s="340">
        <v>8</v>
      </c>
      <c r="S7" s="338" t="s">
        <v>206</v>
      </c>
      <c r="T7" s="340">
        <v>9</v>
      </c>
      <c r="U7" s="338" t="s">
        <v>263</v>
      </c>
      <c r="V7" s="340" t="s">
        <v>268</v>
      </c>
      <c r="W7" s="386" t="s">
        <v>269</v>
      </c>
      <c r="X7" s="330">
        <v>11</v>
      </c>
      <c r="Y7" s="338" t="s">
        <v>237</v>
      </c>
      <c r="Z7" s="330">
        <v>12</v>
      </c>
      <c r="AA7" s="339" t="s">
        <v>201</v>
      </c>
      <c r="AB7" s="330">
        <v>13</v>
      </c>
      <c r="AC7" s="339" t="s">
        <v>117</v>
      </c>
      <c r="AD7" s="330">
        <v>14</v>
      </c>
      <c r="AE7" s="339" t="s">
        <v>238</v>
      </c>
      <c r="AF7" s="330">
        <v>15</v>
      </c>
      <c r="AG7" s="339" t="s">
        <v>239</v>
      </c>
      <c r="AH7" s="340">
        <v>16</v>
      </c>
      <c r="AI7" s="338" t="s">
        <v>240</v>
      </c>
      <c r="AJ7" s="340">
        <v>17</v>
      </c>
      <c r="AK7" s="480" t="s">
        <v>264</v>
      </c>
      <c r="AL7" s="340">
        <v>18</v>
      </c>
      <c r="AM7" s="480" t="s">
        <v>265</v>
      </c>
      <c r="AN7" s="416">
        <v>19</v>
      </c>
      <c r="AO7" s="389" t="s">
        <v>186</v>
      </c>
      <c r="AP7" s="340">
        <v>20</v>
      </c>
      <c r="AQ7" s="338" t="s">
        <v>180</v>
      </c>
      <c r="AR7" s="340">
        <v>21</v>
      </c>
      <c r="AS7" s="338" t="s">
        <v>181</v>
      </c>
      <c r="AT7" s="359">
        <v>22</v>
      </c>
      <c r="AU7" s="339" t="s">
        <v>182</v>
      </c>
      <c r="AV7" s="393" t="s">
        <v>191</v>
      </c>
    </row>
    <row r="8" spans="1:48" ht="26.25" customHeight="1" x14ac:dyDescent="0.15">
      <c r="A8" s="334">
        <v>3</v>
      </c>
      <c r="B8" s="261"/>
      <c r="C8" s="262"/>
      <c r="D8" s="357" t="s">
        <v>266</v>
      </c>
      <c r="E8" s="342" t="s">
        <v>267</v>
      </c>
      <c r="F8" s="331">
        <v>2</v>
      </c>
      <c r="G8" s="341" t="s">
        <v>177</v>
      </c>
      <c r="H8" s="331">
        <v>3</v>
      </c>
      <c r="I8" s="342" t="s">
        <v>178</v>
      </c>
      <c r="J8" s="331">
        <v>4</v>
      </c>
      <c r="K8" s="342" t="s">
        <v>179</v>
      </c>
      <c r="L8" s="331">
        <v>5</v>
      </c>
      <c r="M8" s="342" t="s">
        <v>184</v>
      </c>
      <c r="N8" s="331">
        <v>6</v>
      </c>
      <c r="O8" s="342" t="s">
        <v>204</v>
      </c>
      <c r="P8" s="331">
        <v>7</v>
      </c>
      <c r="Q8" s="342" t="s">
        <v>236</v>
      </c>
      <c r="R8" s="343">
        <v>8</v>
      </c>
      <c r="S8" s="341" t="s">
        <v>206</v>
      </c>
      <c r="T8" s="343">
        <v>9</v>
      </c>
      <c r="U8" s="341" t="s">
        <v>263</v>
      </c>
      <c r="V8" s="343" t="s">
        <v>268</v>
      </c>
      <c r="W8" s="387" t="s">
        <v>269</v>
      </c>
      <c r="X8" s="331">
        <v>11</v>
      </c>
      <c r="Y8" s="341" t="s">
        <v>237</v>
      </c>
      <c r="Z8" s="331">
        <v>12</v>
      </c>
      <c r="AA8" s="342" t="s">
        <v>201</v>
      </c>
      <c r="AB8" s="331">
        <v>13</v>
      </c>
      <c r="AC8" s="342" t="s">
        <v>117</v>
      </c>
      <c r="AD8" s="331">
        <v>14</v>
      </c>
      <c r="AE8" s="342" t="s">
        <v>238</v>
      </c>
      <c r="AF8" s="331">
        <v>15</v>
      </c>
      <c r="AG8" s="342" t="s">
        <v>239</v>
      </c>
      <c r="AH8" s="343">
        <v>16</v>
      </c>
      <c r="AI8" s="341" t="s">
        <v>240</v>
      </c>
      <c r="AJ8" s="343">
        <v>17</v>
      </c>
      <c r="AK8" s="481" t="s">
        <v>264</v>
      </c>
      <c r="AL8" s="343">
        <v>18</v>
      </c>
      <c r="AM8" s="481" t="s">
        <v>265</v>
      </c>
      <c r="AN8" s="417">
        <v>19</v>
      </c>
      <c r="AO8" s="390" t="s">
        <v>186</v>
      </c>
      <c r="AP8" s="343">
        <v>20</v>
      </c>
      <c r="AQ8" s="341" t="s">
        <v>180</v>
      </c>
      <c r="AR8" s="343">
        <v>21</v>
      </c>
      <c r="AS8" s="341" t="s">
        <v>181</v>
      </c>
      <c r="AT8" s="360">
        <v>22</v>
      </c>
      <c r="AU8" s="342" t="s">
        <v>182</v>
      </c>
      <c r="AV8" s="394" t="s">
        <v>191</v>
      </c>
    </row>
    <row r="9" spans="1:48" ht="26.25" customHeight="1" x14ac:dyDescent="0.15">
      <c r="A9" s="333">
        <v>4</v>
      </c>
      <c r="B9" s="254"/>
      <c r="C9" s="255"/>
      <c r="D9" s="356" t="s">
        <v>266</v>
      </c>
      <c r="E9" s="339" t="s">
        <v>267</v>
      </c>
      <c r="F9" s="330">
        <v>2</v>
      </c>
      <c r="G9" s="338" t="s">
        <v>177</v>
      </c>
      <c r="H9" s="330">
        <v>3</v>
      </c>
      <c r="I9" s="339" t="s">
        <v>178</v>
      </c>
      <c r="J9" s="330">
        <v>4</v>
      </c>
      <c r="K9" s="339" t="s">
        <v>179</v>
      </c>
      <c r="L9" s="330">
        <v>5</v>
      </c>
      <c r="M9" s="339" t="s">
        <v>184</v>
      </c>
      <c r="N9" s="330">
        <v>6</v>
      </c>
      <c r="O9" s="339" t="s">
        <v>204</v>
      </c>
      <c r="P9" s="330">
        <v>7</v>
      </c>
      <c r="Q9" s="339" t="s">
        <v>236</v>
      </c>
      <c r="R9" s="340">
        <v>8</v>
      </c>
      <c r="S9" s="338" t="s">
        <v>206</v>
      </c>
      <c r="T9" s="340">
        <v>9</v>
      </c>
      <c r="U9" s="338" t="s">
        <v>263</v>
      </c>
      <c r="V9" s="340" t="s">
        <v>268</v>
      </c>
      <c r="W9" s="386" t="s">
        <v>269</v>
      </c>
      <c r="X9" s="330">
        <v>11</v>
      </c>
      <c r="Y9" s="338" t="s">
        <v>237</v>
      </c>
      <c r="Z9" s="330">
        <v>12</v>
      </c>
      <c r="AA9" s="339" t="s">
        <v>201</v>
      </c>
      <c r="AB9" s="330">
        <v>13</v>
      </c>
      <c r="AC9" s="339" t="s">
        <v>117</v>
      </c>
      <c r="AD9" s="330">
        <v>14</v>
      </c>
      <c r="AE9" s="339" t="s">
        <v>238</v>
      </c>
      <c r="AF9" s="330">
        <v>15</v>
      </c>
      <c r="AG9" s="339" t="s">
        <v>239</v>
      </c>
      <c r="AH9" s="340">
        <v>16</v>
      </c>
      <c r="AI9" s="338" t="s">
        <v>240</v>
      </c>
      <c r="AJ9" s="340">
        <v>17</v>
      </c>
      <c r="AK9" s="480" t="s">
        <v>264</v>
      </c>
      <c r="AL9" s="340">
        <v>18</v>
      </c>
      <c r="AM9" s="480" t="s">
        <v>265</v>
      </c>
      <c r="AN9" s="416">
        <v>19</v>
      </c>
      <c r="AO9" s="389" t="s">
        <v>186</v>
      </c>
      <c r="AP9" s="340">
        <v>20</v>
      </c>
      <c r="AQ9" s="338" t="s">
        <v>180</v>
      </c>
      <c r="AR9" s="340">
        <v>21</v>
      </c>
      <c r="AS9" s="338" t="s">
        <v>181</v>
      </c>
      <c r="AT9" s="359">
        <v>22</v>
      </c>
      <c r="AU9" s="339" t="s">
        <v>182</v>
      </c>
      <c r="AV9" s="393" t="s">
        <v>191</v>
      </c>
    </row>
    <row r="10" spans="1:48" ht="26.25" customHeight="1" x14ac:dyDescent="0.15">
      <c r="A10" s="334">
        <v>5</v>
      </c>
      <c r="B10" s="261"/>
      <c r="C10" s="262"/>
      <c r="D10" s="357" t="s">
        <v>266</v>
      </c>
      <c r="E10" s="342" t="s">
        <v>267</v>
      </c>
      <c r="F10" s="331">
        <v>2</v>
      </c>
      <c r="G10" s="341" t="s">
        <v>177</v>
      </c>
      <c r="H10" s="331">
        <v>3</v>
      </c>
      <c r="I10" s="342" t="s">
        <v>178</v>
      </c>
      <c r="J10" s="331">
        <v>4</v>
      </c>
      <c r="K10" s="342" t="s">
        <v>179</v>
      </c>
      <c r="L10" s="331">
        <v>5</v>
      </c>
      <c r="M10" s="342" t="s">
        <v>184</v>
      </c>
      <c r="N10" s="331">
        <v>6</v>
      </c>
      <c r="O10" s="342" t="s">
        <v>204</v>
      </c>
      <c r="P10" s="331">
        <v>7</v>
      </c>
      <c r="Q10" s="342" t="s">
        <v>236</v>
      </c>
      <c r="R10" s="343">
        <v>8</v>
      </c>
      <c r="S10" s="341" t="s">
        <v>206</v>
      </c>
      <c r="T10" s="343">
        <v>9</v>
      </c>
      <c r="U10" s="341" t="s">
        <v>263</v>
      </c>
      <c r="V10" s="343" t="s">
        <v>268</v>
      </c>
      <c r="W10" s="387" t="s">
        <v>269</v>
      </c>
      <c r="X10" s="331">
        <v>11</v>
      </c>
      <c r="Y10" s="341" t="s">
        <v>237</v>
      </c>
      <c r="Z10" s="331">
        <v>12</v>
      </c>
      <c r="AA10" s="342" t="s">
        <v>201</v>
      </c>
      <c r="AB10" s="331">
        <v>13</v>
      </c>
      <c r="AC10" s="342" t="s">
        <v>117</v>
      </c>
      <c r="AD10" s="331">
        <v>14</v>
      </c>
      <c r="AE10" s="342" t="s">
        <v>238</v>
      </c>
      <c r="AF10" s="331">
        <v>15</v>
      </c>
      <c r="AG10" s="342" t="s">
        <v>239</v>
      </c>
      <c r="AH10" s="343">
        <v>16</v>
      </c>
      <c r="AI10" s="341" t="s">
        <v>240</v>
      </c>
      <c r="AJ10" s="343">
        <v>17</v>
      </c>
      <c r="AK10" s="481" t="s">
        <v>264</v>
      </c>
      <c r="AL10" s="343">
        <v>18</v>
      </c>
      <c r="AM10" s="481" t="s">
        <v>265</v>
      </c>
      <c r="AN10" s="417">
        <v>19</v>
      </c>
      <c r="AO10" s="390" t="s">
        <v>186</v>
      </c>
      <c r="AP10" s="343">
        <v>20</v>
      </c>
      <c r="AQ10" s="341" t="s">
        <v>180</v>
      </c>
      <c r="AR10" s="343">
        <v>21</v>
      </c>
      <c r="AS10" s="341" t="s">
        <v>181</v>
      </c>
      <c r="AT10" s="360">
        <v>22</v>
      </c>
      <c r="AU10" s="342" t="s">
        <v>182</v>
      </c>
      <c r="AV10" s="394" t="s">
        <v>191</v>
      </c>
    </row>
    <row r="11" spans="1:48" ht="26.25" customHeight="1" x14ac:dyDescent="0.15">
      <c r="A11" s="333">
        <v>6</v>
      </c>
      <c r="B11" s="254"/>
      <c r="C11" s="255"/>
      <c r="D11" s="356" t="s">
        <v>266</v>
      </c>
      <c r="E11" s="339" t="s">
        <v>267</v>
      </c>
      <c r="F11" s="330">
        <v>2</v>
      </c>
      <c r="G11" s="338" t="s">
        <v>177</v>
      </c>
      <c r="H11" s="330">
        <v>3</v>
      </c>
      <c r="I11" s="339" t="s">
        <v>178</v>
      </c>
      <c r="J11" s="330">
        <v>4</v>
      </c>
      <c r="K11" s="339" t="s">
        <v>179</v>
      </c>
      <c r="L11" s="330">
        <v>5</v>
      </c>
      <c r="M11" s="339" t="s">
        <v>184</v>
      </c>
      <c r="N11" s="330">
        <v>6</v>
      </c>
      <c r="O11" s="339" t="s">
        <v>204</v>
      </c>
      <c r="P11" s="330">
        <v>7</v>
      </c>
      <c r="Q11" s="339" t="s">
        <v>236</v>
      </c>
      <c r="R11" s="340">
        <v>8</v>
      </c>
      <c r="S11" s="338" t="s">
        <v>206</v>
      </c>
      <c r="T11" s="340">
        <v>9</v>
      </c>
      <c r="U11" s="338" t="s">
        <v>263</v>
      </c>
      <c r="V11" s="340" t="s">
        <v>268</v>
      </c>
      <c r="W11" s="386" t="s">
        <v>269</v>
      </c>
      <c r="X11" s="330">
        <v>11</v>
      </c>
      <c r="Y11" s="338" t="s">
        <v>237</v>
      </c>
      <c r="Z11" s="330">
        <v>12</v>
      </c>
      <c r="AA11" s="339" t="s">
        <v>201</v>
      </c>
      <c r="AB11" s="330">
        <v>13</v>
      </c>
      <c r="AC11" s="339" t="s">
        <v>117</v>
      </c>
      <c r="AD11" s="330">
        <v>14</v>
      </c>
      <c r="AE11" s="339" t="s">
        <v>238</v>
      </c>
      <c r="AF11" s="330">
        <v>15</v>
      </c>
      <c r="AG11" s="339" t="s">
        <v>239</v>
      </c>
      <c r="AH11" s="340">
        <v>16</v>
      </c>
      <c r="AI11" s="338" t="s">
        <v>240</v>
      </c>
      <c r="AJ11" s="340">
        <v>17</v>
      </c>
      <c r="AK11" s="480" t="s">
        <v>264</v>
      </c>
      <c r="AL11" s="340">
        <v>18</v>
      </c>
      <c r="AM11" s="480" t="s">
        <v>265</v>
      </c>
      <c r="AN11" s="416">
        <v>19</v>
      </c>
      <c r="AO11" s="389" t="s">
        <v>186</v>
      </c>
      <c r="AP11" s="340">
        <v>20</v>
      </c>
      <c r="AQ11" s="338" t="s">
        <v>180</v>
      </c>
      <c r="AR11" s="340">
        <v>21</v>
      </c>
      <c r="AS11" s="338" t="s">
        <v>181</v>
      </c>
      <c r="AT11" s="359">
        <v>22</v>
      </c>
      <c r="AU11" s="339" t="s">
        <v>182</v>
      </c>
      <c r="AV11" s="393" t="s">
        <v>191</v>
      </c>
    </row>
    <row r="12" spans="1:48" ht="26.25" customHeight="1" x14ac:dyDescent="0.15">
      <c r="A12" s="334">
        <v>7</v>
      </c>
      <c r="B12" s="261"/>
      <c r="C12" s="262"/>
      <c r="D12" s="357" t="s">
        <v>266</v>
      </c>
      <c r="E12" s="342" t="s">
        <v>267</v>
      </c>
      <c r="F12" s="331">
        <v>2</v>
      </c>
      <c r="G12" s="341" t="s">
        <v>177</v>
      </c>
      <c r="H12" s="331">
        <v>3</v>
      </c>
      <c r="I12" s="342" t="s">
        <v>178</v>
      </c>
      <c r="J12" s="331">
        <v>4</v>
      </c>
      <c r="K12" s="342" t="s">
        <v>179</v>
      </c>
      <c r="L12" s="331">
        <v>5</v>
      </c>
      <c r="M12" s="342" t="s">
        <v>184</v>
      </c>
      <c r="N12" s="331">
        <v>6</v>
      </c>
      <c r="O12" s="342" t="s">
        <v>204</v>
      </c>
      <c r="P12" s="331">
        <v>7</v>
      </c>
      <c r="Q12" s="342" t="s">
        <v>236</v>
      </c>
      <c r="R12" s="343">
        <v>8</v>
      </c>
      <c r="S12" s="341" t="s">
        <v>206</v>
      </c>
      <c r="T12" s="343">
        <v>9</v>
      </c>
      <c r="U12" s="341" t="s">
        <v>263</v>
      </c>
      <c r="V12" s="343" t="s">
        <v>268</v>
      </c>
      <c r="W12" s="387" t="s">
        <v>269</v>
      </c>
      <c r="X12" s="331">
        <v>11</v>
      </c>
      <c r="Y12" s="341" t="s">
        <v>237</v>
      </c>
      <c r="Z12" s="331">
        <v>12</v>
      </c>
      <c r="AA12" s="342" t="s">
        <v>201</v>
      </c>
      <c r="AB12" s="331">
        <v>13</v>
      </c>
      <c r="AC12" s="342" t="s">
        <v>117</v>
      </c>
      <c r="AD12" s="331">
        <v>14</v>
      </c>
      <c r="AE12" s="342" t="s">
        <v>238</v>
      </c>
      <c r="AF12" s="331">
        <v>15</v>
      </c>
      <c r="AG12" s="342" t="s">
        <v>239</v>
      </c>
      <c r="AH12" s="343">
        <v>16</v>
      </c>
      <c r="AI12" s="341" t="s">
        <v>240</v>
      </c>
      <c r="AJ12" s="343">
        <v>17</v>
      </c>
      <c r="AK12" s="481" t="s">
        <v>264</v>
      </c>
      <c r="AL12" s="343">
        <v>18</v>
      </c>
      <c r="AM12" s="481" t="s">
        <v>265</v>
      </c>
      <c r="AN12" s="417">
        <v>19</v>
      </c>
      <c r="AO12" s="390" t="s">
        <v>186</v>
      </c>
      <c r="AP12" s="343">
        <v>20</v>
      </c>
      <c r="AQ12" s="341" t="s">
        <v>180</v>
      </c>
      <c r="AR12" s="343">
        <v>21</v>
      </c>
      <c r="AS12" s="341" t="s">
        <v>181</v>
      </c>
      <c r="AT12" s="360">
        <v>22</v>
      </c>
      <c r="AU12" s="342" t="s">
        <v>182</v>
      </c>
      <c r="AV12" s="394" t="s">
        <v>191</v>
      </c>
    </row>
    <row r="13" spans="1:48" ht="26.25" customHeight="1" x14ac:dyDescent="0.15">
      <c r="A13" s="333">
        <v>8</v>
      </c>
      <c r="B13" s="254"/>
      <c r="C13" s="255"/>
      <c r="D13" s="356" t="s">
        <v>266</v>
      </c>
      <c r="E13" s="339" t="s">
        <v>267</v>
      </c>
      <c r="F13" s="330">
        <v>2</v>
      </c>
      <c r="G13" s="338" t="s">
        <v>177</v>
      </c>
      <c r="H13" s="330">
        <v>3</v>
      </c>
      <c r="I13" s="339" t="s">
        <v>178</v>
      </c>
      <c r="J13" s="330">
        <v>4</v>
      </c>
      <c r="K13" s="339" t="s">
        <v>179</v>
      </c>
      <c r="L13" s="330">
        <v>5</v>
      </c>
      <c r="M13" s="339" t="s">
        <v>184</v>
      </c>
      <c r="N13" s="330">
        <v>6</v>
      </c>
      <c r="O13" s="339" t="s">
        <v>204</v>
      </c>
      <c r="P13" s="330">
        <v>7</v>
      </c>
      <c r="Q13" s="339" t="s">
        <v>236</v>
      </c>
      <c r="R13" s="340">
        <v>8</v>
      </c>
      <c r="S13" s="338" t="s">
        <v>206</v>
      </c>
      <c r="T13" s="340">
        <v>9</v>
      </c>
      <c r="U13" s="338" t="s">
        <v>263</v>
      </c>
      <c r="V13" s="340" t="s">
        <v>268</v>
      </c>
      <c r="W13" s="386" t="s">
        <v>269</v>
      </c>
      <c r="X13" s="330">
        <v>11</v>
      </c>
      <c r="Y13" s="338" t="s">
        <v>237</v>
      </c>
      <c r="Z13" s="330">
        <v>12</v>
      </c>
      <c r="AA13" s="339" t="s">
        <v>201</v>
      </c>
      <c r="AB13" s="330">
        <v>13</v>
      </c>
      <c r="AC13" s="339" t="s">
        <v>117</v>
      </c>
      <c r="AD13" s="330">
        <v>14</v>
      </c>
      <c r="AE13" s="339" t="s">
        <v>238</v>
      </c>
      <c r="AF13" s="330">
        <v>15</v>
      </c>
      <c r="AG13" s="339" t="s">
        <v>239</v>
      </c>
      <c r="AH13" s="340">
        <v>16</v>
      </c>
      <c r="AI13" s="338" t="s">
        <v>240</v>
      </c>
      <c r="AJ13" s="340">
        <v>17</v>
      </c>
      <c r="AK13" s="480" t="s">
        <v>264</v>
      </c>
      <c r="AL13" s="340">
        <v>18</v>
      </c>
      <c r="AM13" s="480" t="s">
        <v>265</v>
      </c>
      <c r="AN13" s="416">
        <v>19</v>
      </c>
      <c r="AO13" s="389" t="s">
        <v>186</v>
      </c>
      <c r="AP13" s="340">
        <v>20</v>
      </c>
      <c r="AQ13" s="338" t="s">
        <v>180</v>
      </c>
      <c r="AR13" s="340">
        <v>21</v>
      </c>
      <c r="AS13" s="338" t="s">
        <v>181</v>
      </c>
      <c r="AT13" s="359">
        <v>22</v>
      </c>
      <c r="AU13" s="339" t="s">
        <v>182</v>
      </c>
      <c r="AV13" s="393" t="s">
        <v>191</v>
      </c>
    </row>
    <row r="14" spans="1:48" ht="26.25" customHeight="1" x14ac:dyDescent="0.15">
      <c r="A14" s="334">
        <v>9</v>
      </c>
      <c r="B14" s="261"/>
      <c r="C14" s="262"/>
      <c r="D14" s="357" t="s">
        <v>266</v>
      </c>
      <c r="E14" s="342" t="s">
        <v>267</v>
      </c>
      <c r="F14" s="331">
        <v>2</v>
      </c>
      <c r="G14" s="341" t="s">
        <v>177</v>
      </c>
      <c r="H14" s="331">
        <v>3</v>
      </c>
      <c r="I14" s="342" t="s">
        <v>178</v>
      </c>
      <c r="J14" s="331">
        <v>4</v>
      </c>
      <c r="K14" s="342" t="s">
        <v>179</v>
      </c>
      <c r="L14" s="331">
        <v>5</v>
      </c>
      <c r="M14" s="342" t="s">
        <v>184</v>
      </c>
      <c r="N14" s="331">
        <v>6</v>
      </c>
      <c r="O14" s="342" t="s">
        <v>204</v>
      </c>
      <c r="P14" s="331">
        <v>7</v>
      </c>
      <c r="Q14" s="342" t="s">
        <v>236</v>
      </c>
      <c r="R14" s="343">
        <v>8</v>
      </c>
      <c r="S14" s="341" t="s">
        <v>206</v>
      </c>
      <c r="T14" s="343">
        <v>9</v>
      </c>
      <c r="U14" s="341" t="s">
        <v>263</v>
      </c>
      <c r="V14" s="343" t="s">
        <v>268</v>
      </c>
      <c r="W14" s="387" t="s">
        <v>269</v>
      </c>
      <c r="X14" s="331">
        <v>11</v>
      </c>
      <c r="Y14" s="341" t="s">
        <v>237</v>
      </c>
      <c r="Z14" s="331">
        <v>12</v>
      </c>
      <c r="AA14" s="342" t="s">
        <v>201</v>
      </c>
      <c r="AB14" s="331">
        <v>13</v>
      </c>
      <c r="AC14" s="342" t="s">
        <v>117</v>
      </c>
      <c r="AD14" s="331">
        <v>14</v>
      </c>
      <c r="AE14" s="342" t="s">
        <v>238</v>
      </c>
      <c r="AF14" s="331">
        <v>15</v>
      </c>
      <c r="AG14" s="342" t="s">
        <v>239</v>
      </c>
      <c r="AH14" s="343">
        <v>16</v>
      </c>
      <c r="AI14" s="341" t="s">
        <v>240</v>
      </c>
      <c r="AJ14" s="343">
        <v>17</v>
      </c>
      <c r="AK14" s="481" t="s">
        <v>264</v>
      </c>
      <c r="AL14" s="343">
        <v>18</v>
      </c>
      <c r="AM14" s="481" t="s">
        <v>265</v>
      </c>
      <c r="AN14" s="417">
        <v>19</v>
      </c>
      <c r="AO14" s="390" t="s">
        <v>186</v>
      </c>
      <c r="AP14" s="343">
        <v>20</v>
      </c>
      <c r="AQ14" s="341" t="s">
        <v>180</v>
      </c>
      <c r="AR14" s="343">
        <v>21</v>
      </c>
      <c r="AS14" s="341" t="s">
        <v>181</v>
      </c>
      <c r="AT14" s="360">
        <v>22</v>
      </c>
      <c r="AU14" s="342" t="s">
        <v>182</v>
      </c>
      <c r="AV14" s="394" t="s">
        <v>191</v>
      </c>
    </row>
    <row r="15" spans="1:48" ht="26.25" customHeight="1" x14ac:dyDescent="0.15">
      <c r="A15" s="333">
        <v>10</v>
      </c>
      <c r="B15" s="254"/>
      <c r="C15" s="255"/>
      <c r="D15" s="356" t="s">
        <v>266</v>
      </c>
      <c r="E15" s="339" t="s">
        <v>267</v>
      </c>
      <c r="F15" s="330">
        <v>2</v>
      </c>
      <c r="G15" s="338" t="s">
        <v>177</v>
      </c>
      <c r="H15" s="330">
        <v>3</v>
      </c>
      <c r="I15" s="339" t="s">
        <v>178</v>
      </c>
      <c r="J15" s="330">
        <v>4</v>
      </c>
      <c r="K15" s="339" t="s">
        <v>179</v>
      </c>
      <c r="L15" s="330">
        <v>5</v>
      </c>
      <c r="M15" s="339" t="s">
        <v>184</v>
      </c>
      <c r="N15" s="330">
        <v>6</v>
      </c>
      <c r="O15" s="339" t="s">
        <v>204</v>
      </c>
      <c r="P15" s="330">
        <v>7</v>
      </c>
      <c r="Q15" s="339" t="s">
        <v>236</v>
      </c>
      <c r="R15" s="340">
        <v>8</v>
      </c>
      <c r="S15" s="338" t="s">
        <v>206</v>
      </c>
      <c r="T15" s="340">
        <v>9</v>
      </c>
      <c r="U15" s="338" t="s">
        <v>263</v>
      </c>
      <c r="V15" s="340" t="s">
        <v>268</v>
      </c>
      <c r="W15" s="386" t="s">
        <v>269</v>
      </c>
      <c r="X15" s="330">
        <v>11</v>
      </c>
      <c r="Y15" s="338" t="s">
        <v>237</v>
      </c>
      <c r="Z15" s="330">
        <v>12</v>
      </c>
      <c r="AA15" s="339" t="s">
        <v>201</v>
      </c>
      <c r="AB15" s="330">
        <v>13</v>
      </c>
      <c r="AC15" s="339" t="s">
        <v>117</v>
      </c>
      <c r="AD15" s="330">
        <v>14</v>
      </c>
      <c r="AE15" s="339" t="s">
        <v>238</v>
      </c>
      <c r="AF15" s="330">
        <v>15</v>
      </c>
      <c r="AG15" s="339" t="s">
        <v>239</v>
      </c>
      <c r="AH15" s="340">
        <v>16</v>
      </c>
      <c r="AI15" s="338" t="s">
        <v>240</v>
      </c>
      <c r="AJ15" s="340">
        <v>17</v>
      </c>
      <c r="AK15" s="480" t="s">
        <v>264</v>
      </c>
      <c r="AL15" s="340">
        <v>18</v>
      </c>
      <c r="AM15" s="480" t="s">
        <v>265</v>
      </c>
      <c r="AN15" s="416">
        <v>19</v>
      </c>
      <c r="AO15" s="389" t="s">
        <v>186</v>
      </c>
      <c r="AP15" s="340">
        <v>20</v>
      </c>
      <c r="AQ15" s="338" t="s">
        <v>180</v>
      </c>
      <c r="AR15" s="340">
        <v>21</v>
      </c>
      <c r="AS15" s="338" t="s">
        <v>181</v>
      </c>
      <c r="AT15" s="359">
        <v>22</v>
      </c>
      <c r="AU15" s="339" t="s">
        <v>182</v>
      </c>
      <c r="AV15" s="393" t="s">
        <v>191</v>
      </c>
    </row>
    <row r="16" spans="1:48" ht="26.25" customHeight="1" x14ac:dyDescent="0.15">
      <c r="A16" s="334">
        <v>11</v>
      </c>
      <c r="B16" s="261"/>
      <c r="C16" s="262"/>
      <c r="D16" s="357" t="s">
        <v>266</v>
      </c>
      <c r="E16" s="342" t="s">
        <v>267</v>
      </c>
      <c r="F16" s="331">
        <v>2</v>
      </c>
      <c r="G16" s="341" t="s">
        <v>177</v>
      </c>
      <c r="H16" s="331">
        <v>3</v>
      </c>
      <c r="I16" s="342" t="s">
        <v>178</v>
      </c>
      <c r="J16" s="331">
        <v>4</v>
      </c>
      <c r="K16" s="342" t="s">
        <v>179</v>
      </c>
      <c r="L16" s="331">
        <v>5</v>
      </c>
      <c r="M16" s="342" t="s">
        <v>184</v>
      </c>
      <c r="N16" s="331">
        <v>6</v>
      </c>
      <c r="O16" s="342" t="s">
        <v>204</v>
      </c>
      <c r="P16" s="331">
        <v>7</v>
      </c>
      <c r="Q16" s="342" t="s">
        <v>236</v>
      </c>
      <c r="R16" s="343">
        <v>8</v>
      </c>
      <c r="S16" s="341" t="s">
        <v>206</v>
      </c>
      <c r="T16" s="343">
        <v>9</v>
      </c>
      <c r="U16" s="341" t="s">
        <v>263</v>
      </c>
      <c r="V16" s="343" t="s">
        <v>268</v>
      </c>
      <c r="W16" s="387" t="s">
        <v>269</v>
      </c>
      <c r="X16" s="331">
        <v>11</v>
      </c>
      <c r="Y16" s="341" t="s">
        <v>237</v>
      </c>
      <c r="Z16" s="331">
        <v>12</v>
      </c>
      <c r="AA16" s="342" t="s">
        <v>201</v>
      </c>
      <c r="AB16" s="331">
        <v>13</v>
      </c>
      <c r="AC16" s="342" t="s">
        <v>117</v>
      </c>
      <c r="AD16" s="331">
        <v>14</v>
      </c>
      <c r="AE16" s="342" t="s">
        <v>238</v>
      </c>
      <c r="AF16" s="331">
        <v>15</v>
      </c>
      <c r="AG16" s="342" t="s">
        <v>239</v>
      </c>
      <c r="AH16" s="343">
        <v>16</v>
      </c>
      <c r="AI16" s="341" t="s">
        <v>240</v>
      </c>
      <c r="AJ16" s="343">
        <v>17</v>
      </c>
      <c r="AK16" s="481" t="s">
        <v>264</v>
      </c>
      <c r="AL16" s="343">
        <v>18</v>
      </c>
      <c r="AM16" s="481" t="s">
        <v>265</v>
      </c>
      <c r="AN16" s="417">
        <v>19</v>
      </c>
      <c r="AO16" s="390" t="s">
        <v>186</v>
      </c>
      <c r="AP16" s="343">
        <v>20</v>
      </c>
      <c r="AQ16" s="341" t="s">
        <v>180</v>
      </c>
      <c r="AR16" s="343">
        <v>21</v>
      </c>
      <c r="AS16" s="341" t="s">
        <v>181</v>
      </c>
      <c r="AT16" s="360">
        <v>22</v>
      </c>
      <c r="AU16" s="342" t="s">
        <v>182</v>
      </c>
      <c r="AV16" s="394" t="s">
        <v>191</v>
      </c>
    </row>
    <row r="17" spans="1:48" ht="26.25" customHeight="1" x14ac:dyDescent="0.15">
      <c r="A17" s="333">
        <v>12</v>
      </c>
      <c r="B17" s="254"/>
      <c r="C17" s="255"/>
      <c r="D17" s="356" t="s">
        <v>266</v>
      </c>
      <c r="E17" s="339" t="s">
        <v>267</v>
      </c>
      <c r="F17" s="330">
        <v>2</v>
      </c>
      <c r="G17" s="338" t="s">
        <v>177</v>
      </c>
      <c r="H17" s="330">
        <v>3</v>
      </c>
      <c r="I17" s="339" t="s">
        <v>178</v>
      </c>
      <c r="J17" s="330">
        <v>4</v>
      </c>
      <c r="K17" s="339" t="s">
        <v>179</v>
      </c>
      <c r="L17" s="330">
        <v>5</v>
      </c>
      <c r="M17" s="339" t="s">
        <v>184</v>
      </c>
      <c r="N17" s="330">
        <v>6</v>
      </c>
      <c r="O17" s="339" t="s">
        <v>204</v>
      </c>
      <c r="P17" s="330">
        <v>7</v>
      </c>
      <c r="Q17" s="339" t="s">
        <v>236</v>
      </c>
      <c r="R17" s="340">
        <v>8</v>
      </c>
      <c r="S17" s="338" t="s">
        <v>206</v>
      </c>
      <c r="T17" s="340">
        <v>9</v>
      </c>
      <c r="U17" s="338" t="s">
        <v>263</v>
      </c>
      <c r="V17" s="340" t="s">
        <v>268</v>
      </c>
      <c r="W17" s="386" t="s">
        <v>269</v>
      </c>
      <c r="X17" s="330">
        <v>11</v>
      </c>
      <c r="Y17" s="338" t="s">
        <v>237</v>
      </c>
      <c r="Z17" s="330">
        <v>12</v>
      </c>
      <c r="AA17" s="339" t="s">
        <v>201</v>
      </c>
      <c r="AB17" s="330">
        <v>13</v>
      </c>
      <c r="AC17" s="339" t="s">
        <v>117</v>
      </c>
      <c r="AD17" s="330">
        <v>14</v>
      </c>
      <c r="AE17" s="339" t="s">
        <v>238</v>
      </c>
      <c r="AF17" s="330">
        <v>15</v>
      </c>
      <c r="AG17" s="339" t="s">
        <v>239</v>
      </c>
      <c r="AH17" s="340">
        <v>16</v>
      </c>
      <c r="AI17" s="338" t="s">
        <v>240</v>
      </c>
      <c r="AJ17" s="340">
        <v>17</v>
      </c>
      <c r="AK17" s="480" t="s">
        <v>264</v>
      </c>
      <c r="AL17" s="340">
        <v>18</v>
      </c>
      <c r="AM17" s="480" t="s">
        <v>265</v>
      </c>
      <c r="AN17" s="416">
        <v>19</v>
      </c>
      <c r="AO17" s="389" t="s">
        <v>186</v>
      </c>
      <c r="AP17" s="340">
        <v>20</v>
      </c>
      <c r="AQ17" s="338" t="s">
        <v>180</v>
      </c>
      <c r="AR17" s="340">
        <v>21</v>
      </c>
      <c r="AS17" s="338" t="s">
        <v>181</v>
      </c>
      <c r="AT17" s="359">
        <v>22</v>
      </c>
      <c r="AU17" s="339" t="s">
        <v>182</v>
      </c>
      <c r="AV17" s="393" t="s">
        <v>191</v>
      </c>
    </row>
    <row r="18" spans="1:48" ht="26.25" customHeight="1" x14ac:dyDescent="0.15">
      <c r="A18" s="334">
        <v>13</v>
      </c>
      <c r="B18" s="261"/>
      <c r="C18" s="262"/>
      <c r="D18" s="357" t="s">
        <v>266</v>
      </c>
      <c r="E18" s="342" t="s">
        <v>267</v>
      </c>
      <c r="F18" s="331">
        <v>2</v>
      </c>
      <c r="G18" s="341" t="s">
        <v>177</v>
      </c>
      <c r="H18" s="331">
        <v>3</v>
      </c>
      <c r="I18" s="342" t="s">
        <v>178</v>
      </c>
      <c r="J18" s="331">
        <v>4</v>
      </c>
      <c r="K18" s="342" t="s">
        <v>179</v>
      </c>
      <c r="L18" s="331">
        <v>5</v>
      </c>
      <c r="M18" s="342" t="s">
        <v>184</v>
      </c>
      <c r="N18" s="331">
        <v>6</v>
      </c>
      <c r="O18" s="342" t="s">
        <v>204</v>
      </c>
      <c r="P18" s="331">
        <v>7</v>
      </c>
      <c r="Q18" s="342" t="s">
        <v>236</v>
      </c>
      <c r="R18" s="343">
        <v>8</v>
      </c>
      <c r="S18" s="341" t="s">
        <v>206</v>
      </c>
      <c r="T18" s="343">
        <v>9</v>
      </c>
      <c r="U18" s="341" t="s">
        <v>263</v>
      </c>
      <c r="V18" s="343" t="s">
        <v>268</v>
      </c>
      <c r="W18" s="387" t="s">
        <v>269</v>
      </c>
      <c r="X18" s="331">
        <v>11</v>
      </c>
      <c r="Y18" s="341" t="s">
        <v>237</v>
      </c>
      <c r="Z18" s="331">
        <v>12</v>
      </c>
      <c r="AA18" s="342" t="s">
        <v>201</v>
      </c>
      <c r="AB18" s="331">
        <v>13</v>
      </c>
      <c r="AC18" s="342" t="s">
        <v>117</v>
      </c>
      <c r="AD18" s="331">
        <v>14</v>
      </c>
      <c r="AE18" s="342" t="s">
        <v>238</v>
      </c>
      <c r="AF18" s="331">
        <v>15</v>
      </c>
      <c r="AG18" s="342" t="s">
        <v>239</v>
      </c>
      <c r="AH18" s="343">
        <v>16</v>
      </c>
      <c r="AI18" s="341" t="s">
        <v>240</v>
      </c>
      <c r="AJ18" s="343">
        <v>17</v>
      </c>
      <c r="AK18" s="481" t="s">
        <v>264</v>
      </c>
      <c r="AL18" s="343">
        <v>18</v>
      </c>
      <c r="AM18" s="481" t="s">
        <v>265</v>
      </c>
      <c r="AN18" s="417">
        <v>19</v>
      </c>
      <c r="AO18" s="390" t="s">
        <v>186</v>
      </c>
      <c r="AP18" s="343">
        <v>20</v>
      </c>
      <c r="AQ18" s="341" t="s">
        <v>180</v>
      </c>
      <c r="AR18" s="343">
        <v>21</v>
      </c>
      <c r="AS18" s="341" t="s">
        <v>181</v>
      </c>
      <c r="AT18" s="360">
        <v>22</v>
      </c>
      <c r="AU18" s="342" t="s">
        <v>182</v>
      </c>
      <c r="AV18" s="394" t="s">
        <v>191</v>
      </c>
    </row>
    <row r="19" spans="1:48" ht="26.25" customHeight="1" x14ac:dyDescent="0.15">
      <c r="A19" s="333">
        <v>14</v>
      </c>
      <c r="B19" s="254"/>
      <c r="C19" s="255"/>
      <c r="D19" s="356" t="s">
        <v>266</v>
      </c>
      <c r="E19" s="339" t="s">
        <v>267</v>
      </c>
      <c r="F19" s="330">
        <v>2</v>
      </c>
      <c r="G19" s="338" t="s">
        <v>177</v>
      </c>
      <c r="H19" s="330">
        <v>3</v>
      </c>
      <c r="I19" s="339" t="s">
        <v>178</v>
      </c>
      <c r="J19" s="330">
        <v>4</v>
      </c>
      <c r="K19" s="339" t="s">
        <v>179</v>
      </c>
      <c r="L19" s="330">
        <v>5</v>
      </c>
      <c r="M19" s="339" t="s">
        <v>184</v>
      </c>
      <c r="N19" s="330">
        <v>6</v>
      </c>
      <c r="O19" s="339" t="s">
        <v>204</v>
      </c>
      <c r="P19" s="330">
        <v>7</v>
      </c>
      <c r="Q19" s="339" t="s">
        <v>236</v>
      </c>
      <c r="R19" s="340">
        <v>8</v>
      </c>
      <c r="S19" s="338" t="s">
        <v>206</v>
      </c>
      <c r="T19" s="340">
        <v>9</v>
      </c>
      <c r="U19" s="338" t="s">
        <v>263</v>
      </c>
      <c r="V19" s="340" t="s">
        <v>268</v>
      </c>
      <c r="W19" s="386" t="s">
        <v>269</v>
      </c>
      <c r="X19" s="330">
        <v>11</v>
      </c>
      <c r="Y19" s="338" t="s">
        <v>237</v>
      </c>
      <c r="Z19" s="330">
        <v>12</v>
      </c>
      <c r="AA19" s="339" t="s">
        <v>201</v>
      </c>
      <c r="AB19" s="330">
        <v>13</v>
      </c>
      <c r="AC19" s="339" t="s">
        <v>117</v>
      </c>
      <c r="AD19" s="330">
        <v>14</v>
      </c>
      <c r="AE19" s="339" t="s">
        <v>238</v>
      </c>
      <c r="AF19" s="330">
        <v>15</v>
      </c>
      <c r="AG19" s="339" t="s">
        <v>239</v>
      </c>
      <c r="AH19" s="340">
        <v>16</v>
      </c>
      <c r="AI19" s="338" t="s">
        <v>240</v>
      </c>
      <c r="AJ19" s="340">
        <v>17</v>
      </c>
      <c r="AK19" s="480" t="s">
        <v>264</v>
      </c>
      <c r="AL19" s="340">
        <v>18</v>
      </c>
      <c r="AM19" s="480" t="s">
        <v>265</v>
      </c>
      <c r="AN19" s="416">
        <v>19</v>
      </c>
      <c r="AO19" s="389" t="s">
        <v>186</v>
      </c>
      <c r="AP19" s="340">
        <v>20</v>
      </c>
      <c r="AQ19" s="338" t="s">
        <v>180</v>
      </c>
      <c r="AR19" s="340">
        <v>21</v>
      </c>
      <c r="AS19" s="338" t="s">
        <v>181</v>
      </c>
      <c r="AT19" s="359">
        <v>22</v>
      </c>
      <c r="AU19" s="339" t="s">
        <v>182</v>
      </c>
      <c r="AV19" s="393" t="s">
        <v>191</v>
      </c>
    </row>
    <row r="20" spans="1:48" ht="26.25" customHeight="1" x14ac:dyDescent="0.15">
      <c r="A20" s="334">
        <v>15</v>
      </c>
      <c r="B20" s="261"/>
      <c r="C20" s="262"/>
      <c r="D20" s="357" t="s">
        <v>266</v>
      </c>
      <c r="E20" s="342" t="s">
        <v>267</v>
      </c>
      <c r="F20" s="331">
        <v>2</v>
      </c>
      <c r="G20" s="341" t="s">
        <v>177</v>
      </c>
      <c r="H20" s="331">
        <v>3</v>
      </c>
      <c r="I20" s="342" t="s">
        <v>178</v>
      </c>
      <c r="J20" s="331">
        <v>4</v>
      </c>
      <c r="K20" s="342" t="s">
        <v>179</v>
      </c>
      <c r="L20" s="331">
        <v>5</v>
      </c>
      <c r="M20" s="342" t="s">
        <v>184</v>
      </c>
      <c r="N20" s="331">
        <v>6</v>
      </c>
      <c r="O20" s="342" t="s">
        <v>204</v>
      </c>
      <c r="P20" s="331">
        <v>7</v>
      </c>
      <c r="Q20" s="342" t="s">
        <v>236</v>
      </c>
      <c r="R20" s="343">
        <v>8</v>
      </c>
      <c r="S20" s="341" t="s">
        <v>206</v>
      </c>
      <c r="T20" s="343">
        <v>9</v>
      </c>
      <c r="U20" s="341" t="s">
        <v>263</v>
      </c>
      <c r="V20" s="343" t="s">
        <v>268</v>
      </c>
      <c r="W20" s="387" t="s">
        <v>269</v>
      </c>
      <c r="X20" s="331">
        <v>11</v>
      </c>
      <c r="Y20" s="341" t="s">
        <v>237</v>
      </c>
      <c r="Z20" s="331">
        <v>12</v>
      </c>
      <c r="AA20" s="342" t="s">
        <v>201</v>
      </c>
      <c r="AB20" s="331">
        <v>13</v>
      </c>
      <c r="AC20" s="342" t="s">
        <v>117</v>
      </c>
      <c r="AD20" s="331">
        <v>14</v>
      </c>
      <c r="AE20" s="342" t="s">
        <v>238</v>
      </c>
      <c r="AF20" s="331">
        <v>15</v>
      </c>
      <c r="AG20" s="342" t="s">
        <v>239</v>
      </c>
      <c r="AH20" s="343">
        <v>16</v>
      </c>
      <c r="AI20" s="341" t="s">
        <v>240</v>
      </c>
      <c r="AJ20" s="343">
        <v>17</v>
      </c>
      <c r="AK20" s="481" t="s">
        <v>264</v>
      </c>
      <c r="AL20" s="343">
        <v>18</v>
      </c>
      <c r="AM20" s="481" t="s">
        <v>265</v>
      </c>
      <c r="AN20" s="417">
        <v>19</v>
      </c>
      <c r="AO20" s="390" t="s">
        <v>186</v>
      </c>
      <c r="AP20" s="343">
        <v>20</v>
      </c>
      <c r="AQ20" s="341" t="s">
        <v>180</v>
      </c>
      <c r="AR20" s="343">
        <v>21</v>
      </c>
      <c r="AS20" s="341" t="s">
        <v>181</v>
      </c>
      <c r="AT20" s="360">
        <v>22</v>
      </c>
      <c r="AU20" s="342" t="s">
        <v>182</v>
      </c>
      <c r="AV20" s="394" t="s">
        <v>191</v>
      </c>
    </row>
    <row r="21" spans="1:48" ht="26.25" customHeight="1" x14ac:dyDescent="0.15">
      <c r="A21" s="333">
        <v>16</v>
      </c>
      <c r="B21" s="254"/>
      <c r="C21" s="255"/>
      <c r="D21" s="356" t="s">
        <v>266</v>
      </c>
      <c r="E21" s="339" t="s">
        <v>267</v>
      </c>
      <c r="F21" s="330">
        <v>2</v>
      </c>
      <c r="G21" s="338" t="s">
        <v>177</v>
      </c>
      <c r="H21" s="330">
        <v>3</v>
      </c>
      <c r="I21" s="339" t="s">
        <v>178</v>
      </c>
      <c r="J21" s="330">
        <v>4</v>
      </c>
      <c r="K21" s="339" t="s">
        <v>179</v>
      </c>
      <c r="L21" s="330">
        <v>5</v>
      </c>
      <c r="M21" s="339" t="s">
        <v>184</v>
      </c>
      <c r="N21" s="330">
        <v>6</v>
      </c>
      <c r="O21" s="339" t="s">
        <v>204</v>
      </c>
      <c r="P21" s="330">
        <v>7</v>
      </c>
      <c r="Q21" s="339" t="s">
        <v>236</v>
      </c>
      <c r="R21" s="340">
        <v>8</v>
      </c>
      <c r="S21" s="338" t="s">
        <v>206</v>
      </c>
      <c r="T21" s="340">
        <v>9</v>
      </c>
      <c r="U21" s="338" t="s">
        <v>263</v>
      </c>
      <c r="V21" s="340" t="s">
        <v>268</v>
      </c>
      <c r="W21" s="386" t="s">
        <v>269</v>
      </c>
      <c r="X21" s="330">
        <v>11</v>
      </c>
      <c r="Y21" s="338" t="s">
        <v>237</v>
      </c>
      <c r="Z21" s="330">
        <v>12</v>
      </c>
      <c r="AA21" s="339" t="s">
        <v>201</v>
      </c>
      <c r="AB21" s="330">
        <v>13</v>
      </c>
      <c r="AC21" s="339" t="s">
        <v>117</v>
      </c>
      <c r="AD21" s="330">
        <v>14</v>
      </c>
      <c r="AE21" s="339" t="s">
        <v>238</v>
      </c>
      <c r="AF21" s="330">
        <v>15</v>
      </c>
      <c r="AG21" s="339" t="s">
        <v>239</v>
      </c>
      <c r="AH21" s="340">
        <v>16</v>
      </c>
      <c r="AI21" s="338" t="s">
        <v>240</v>
      </c>
      <c r="AJ21" s="340">
        <v>17</v>
      </c>
      <c r="AK21" s="480" t="s">
        <v>264</v>
      </c>
      <c r="AL21" s="340">
        <v>18</v>
      </c>
      <c r="AM21" s="480" t="s">
        <v>265</v>
      </c>
      <c r="AN21" s="416">
        <v>19</v>
      </c>
      <c r="AO21" s="389" t="s">
        <v>186</v>
      </c>
      <c r="AP21" s="340">
        <v>20</v>
      </c>
      <c r="AQ21" s="338" t="s">
        <v>180</v>
      </c>
      <c r="AR21" s="340">
        <v>21</v>
      </c>
      <c r="AS21" s="338" t="s">
        <v>181</v>
      </c>
      <c r="AT21" s="359">
        <v>22</v>
      </c>
      <c r="AU21" s="339" t="s">
        <v>182</v>
      </c>
      <c r="AV21" s="393" t="s">
        <v>191</v>
      </c>
    </row>
    <row r="22" spans="1:48" ht="26.25" customHeight="1" x14ac:dyDescent="0.15">
      <c r="A22" s="334">
        <v>17</v>
      </c>
      <c r="B22" s="261"/>
      <c r="C22" s="262"/>
      <c r="D22" s="357" t="s">
        <v>266</v>
      </c>
      <c r="E22" s="342" t="s">
        <v>267</v>
      </c>
      <c r="F22" s="331">
        <v>2</v>
      </c>
      <c r="G22" s="341" t="s">
        <v>177</v>
      </c>
      <c r="H22" s="331">
        <v>3</v>
      </c>
      <c r="I22" s="342" t="s">
        <v>178</v>
      </c>
      <c r="J22" s="331">
        <v>4</v>
      </c>
      <c r="K22" s="342" t="s">
        <v>179</v>
      </c>
      <c r="L22" s="331">
        <v>5</v>
      </c>
      <c r="M22" s="342" t="s">
        <v>184</v>
      </c>
      <c r="N22" s="331">
        <v>6</v>
      </c>
      <c r="O22" s="342" t="s">
        <v>204</v>
      </c>
      <c r="P22" s="331">
        <v>7</v>
      </c>
      <c r="Q22" s="342" t="s">
        <v>236</v>
      </c>
      <c r="R22" s="343">
        <v>8</v>
      </c>
      <c r="S22" s="341" t="s">
        <v>206</v>
      </c>
      <c r="T22" s="343">
        <v>9</v>
      </c>
      <c r="U22" s="341" t="s">
        <v>263</v>
      </c>
      <c r="V22" s="343" t="s">
        <v>268</v>
      </c>
      <c r="W22" s="387" t="s">
        <v>269</v>
      </c>
      <c r="X22" s="331">
        <v>11</v>
      </c>
      <c r="Y22" s="341" t="s">
        <v>237</v>
      </c>
      <c r="Z22" s="331">
        <v>12</v>
      </c>
      <c r="AA22" s="342" t="s">
        <v>201</v>
      </c>
      <c r="AB22" s="331">
        <v>13</v>
      </c>
      <c r="AC22" s="342" t="s">
        <v>117</v>
      </c>
      <c r="AD22" s="331">
        <v>14</v>
      </c>
      <c r="AE22" s="342" t="s">
        <v>238</v>
      </c>
      <c r="AF22" s="331">
        <v>15</v>
      </c>
      <c r="AG22" s="342" t="s">
        <v>239</v>
      </c>
      <c r="AH22" s="343">
        <v>16</v>
      </c>
      <c r="AI22" s="341" t="s">
        <v>240</v>
      </c>
      <c r="AJ22" s="343">
        <v>17</v>
      </c>
      <c r="AK22" s="481" t="s">
        <v>264</v>
      </c>
      <c r="AL22" s="343">
        <v>18</v>
      </c>
      <c r="AM22" s="481" t="s">
        <v>265</v>
      </c>
      <c r="AN22" s="417">
        <v>19</v>
      </c>
      <c r="AO22" s="390" t="s">
        <v>186</v>
      </c>
      <c r="AP22" s="343">
        <v>20</v>
      </c>
      <c r="AQ22" s="341" t="s">
        <v>180</v>
      </c>
      <c r="AR22" s="343">
        <v>21</v>
      </c>
      <c r="AS22" s="341" t="s">
        <v>181</v>
      </c>
      <c r="AT22" s="360">
        <v>22</v>
      </c>
      <c r="AU22" s="342" t="s">
        <v>182</v>
      </c>
      <c r="AV22" s="394" t="s">
        <v>191</v>
      </c>
    </row>
    <row r="23" spans="1:48" ht="26.25" customHeight="1" thickBot="1" x14ac:dyDescent="0.2">
      <c r="A23" s="333">
        <v>18</v>
      </c>
      <c r="B23" s="428"/>
      <c r="C23" s="255"/>
      <c r="D23" s="356" t="s">
        <v>266</v>
      </c>
      <c r="E23" s="339" t="s">
        <v>267</v>
      </c>
      <c r="F23" s="330">
        <v>2</v>
      </c>
      <c r="G23" s="338" t="s">
        <v>177</v>
      </c>
      <c r="H23" s="330">
        <v>3</v>
      </c>
      <c r="I23" s="339" t="s">
        <v>178</v>
      </c>
      <c r="J23" s="330">
        <v>4</v>
      </c>
      <c r="K23" s="339" t="s">
        <v>179</v>
      </c>
      <c r="L23" s="330">
        <v>5</v>
      </c>
      <c r="M23" s="339" t="s">
        <v>184</v>
      </c>
      <c r="N23" s="330">
        <v>6</v>
      </c>
      <c r="O23" s="339" t="s">
        <v>204</v>
      </c>
      <c r="P23" s="330">
        <v>7</v>
      </c>
      <c r="Q23" s="339" t="s">
        <v>236</v>
      </c>
      <c r="R23" s="340">
        <v>8</v>
      </c>
      <c r="S23" s="338" t="s">
        <v>206</v>
      </c>
      <c r="T23" s="340">
        <v>9</v>
      </c>
      <c r="U23" s="338" t="s">
        <v>263</v>
      </c>
      <c r="V23" s="340" t="s">
        <v>268</v>
      </c>
      <c r="W23" s="386" t="s">
        <v>269</v>
      </c>
      <c r="X23" s="330">
        <v>11</v>
      </c>
      <c r="Y23" s="338" t="s">
        <v>237</v>
      </c>
      <c r="Z23" s="330">
        <v>12</v>
      </c>
      <c r="AA23" s="339" t="s">
        <v>201</v>
      </c>
      <c r="AB23" s="330">
        <v>13</v>
      </c>
      <c r="AC23" s="339" t="s">
        <v>117</v>
      </c>
      <c r="AD23" s="330">
        <v>14</v>
      </c>
      <c r="AE23" s="339" t="s">
        <v>238</v>
      </c>
      <c r="AF23" s="330">
        <v>15</v>
      </c>
      <c r="AG23" s="339" t="s">
        <v>239</v>
      </c>
      <c r="AH23" s="340">
        <v>16</v>
      </c>
      <c r="AI23" s="338" t="s">
        <v>240</v>
      </c>
      <c r="AJ23" s="340">
        <v>17</v>
      </c>
      <c r="AK23" s="480" t="s">
        <v>264</v>
      </c>
      <c r="AL23" s="340">
        <v>18</v>
      </c>
      <c r="AM23" s="480" t="s">
        <v>265</v>
      </c>
      <c r="AN23" s="418">
        <v>19</v>
      </c>
      <c r="AO23" s="391" t="s">
        <v>186</v>
      </c>
      <c r="AP23" s="346">
        <v>20</v>
      </c>
      <c r="AQ23" s="344" t="s">
        <v>180</v>
      </c>
      <c r="AR23" s="346">
        <v>21</v>
      </c>
      <c r="AS23" s="344" t="s">
        <v>181</v>
      </c>
      <c r="AT23" s="361">
        <v>22</v>
      </c>
      <c r="AU23" s="345" t="s">
        <v>182</v>
      </c>
      <c r="AV23" s="395" t="s">
        <v>191</v>
      </c>
    </row>
    <row r="24" spans="1:48" ht="26.25" customHeight="1" thickTop="1" x14ac:dyDescent="0.15">
      <c r="A24" s="334">
        <v>19</v>
      </c>
      <c r="B24" s="477"/>
      <c r="C24" s="421"/>
      <c r="D24" s="422" t="s">
        <v>266</v>
      </c>
      <c r="E24" s="423" t="s">
        <v>267</v>
      </c>
      <c r="F24" s="424">
        <v>2</v>
      </c>
      <c r="G24" s="425" t="s">
        <v>177</v>
      </c>
      <c r="H24" s="424">
        <v>3</v>
      </c>
      <c r="I24" s="423" t="s">
        <v>178</v>
      </c>
      <c r="J24" s="424">
        <v>4</v>
      </c>
      <c r="K24" s="423" t="s">
        <v>179</v>
      </c>
      <c r="L24" s="424">
        <v>5</v>
      </c>
      <c r="M24" s="423" t="s">
        <v>184</v>
      </c>
      <c r="N24" s="424">
        <v>6</v>
      </c>
      <c r="O24" s="423" t="s">
        <v>204</v>
      </c>
      <c r="P24" s="424">
        <v>7</v>
      </c>
      <c r="Q24" s="423" t="s">
        <v>236</v>
      </c>
      <c r="R24" s="426">
        <v>8</v>
      </c>
      <c r="S24" s="425" t="s">
        <v>206</v>
      </c>
      <c r="T24" s="426">
        <v>9</v>
      </c>
      <c r="U24" s="425" t="s">
        <v>263</v>
      </c>
      <c r="V24" s="426" t="s">
        <v>268</v>
      </c>
      <c r="W24" s="427" t="s">
        <v>269</v>
      </c>
      <c r="X24" s="424">
        <v>11</v>
      </c>
      <c r="Y24" s="425" t="s">
        <v>237</v>
      </c>
      <c r="Z24" s="424">
        <v>12</v>
      </c>
      <c r="AA24" s="423" t="s">
        <v>201</v>
      </c>
      <c r="AB24" s="424">
        <v>13</v>
      </c>
      <c r="AC24" s="423" t="s">
        <v>117</v>
      </c>
      <c r="AD24" s="424">
        <v>14</v>
      </c>
      <c r="AE24" s="423" t="s">
        <v>238</v>
      </c>
      <c r="AF24" s="424">
        <v>15</v>
      </c>
      <c r="AG24" s="423" t="s">
        <v>239</v>
      </c>
      <c r="AH24" s="426">
        <v>16</v>
      </c>
      <c r="AI24" s="425" t="s">
        <v>240</v>
      </c>
      <c r="AJ24" s="426">
        <v>17</v>
      </c>
      <c r="AK24" s="482" t="s">
        <v>264</v>
      </c>
      <c r="AL24" s="426">
        <v>18</v>
      </c>
      <c r="AM24" s="482" t="s">
        <v>265</v>
      </c>
      <c r="AN24" s="417">
        <v>19</v>
      </c>
      <c r="AO24" s="390" t="s">
        <v>186</v>
      </c>
      <c r="AP24" s="343">
        <v>20</v>
      </c>
      <c r="AQ24" s="341" t="s">
        <v>180</v>
      </c>
      <c r="AR24" s="343">
        <v>21</v>
      </c>
      <c r="AS24" s="341" t="s">
        <v>181</v>
      </c>
      <c r="AT24" s="360">
        <v>22</v>
      </c>
      <c r="AU24" s="342" t="s">
        <v>182</v>
      </c>
      <c r="AV24" s="394" t="s">
        <v>191</v>
      </c>
    </row>
    <row r="25" spans="1:48" ht="26.25" customHeight="1" thickBot="1" x14ac:dyDescent="0.2">
      <c r="A25" s="429">
        <v>20</v>
      </c>
      <c r="B25" s="430"/>
      <c r="C25" s="431"/>
      <c r="D25" s="432" t="s">
        <v>266</v>
      </c>
      <c r="E25" s="433" t="s">
        <v>267</v>
      </c>
      <c r="F25" s="434">
        <v>2</v>
      </c>
      <c r="G25" s="435" t="s">
        <v>177</v>
      </c>
      <c r="H25" s="434">
        <v>3</v>
      </c>
      <c r="I25" s="433" t="s">
        <v>178</v>
      </c>
      <c r="J25" s="434">
        <v>4</v>
      </c>
      <c r="K25" s="433" t="s">
        <v>179</v>
      </c>
      <c r="L25" s="434">
        <v>5</v>
      </c>
      <c r="M25" s="433" t="s">
        <v>184</v>
      </c>
      <c r="N25" s="434">
        <v>6</v>
      </c>
      <c r="O25" s="433" t="s">
        <v>204</v>
      </c>
      <c r="P25" s="434">
        <v>7</v>
      </c>
      <c r="Q25" s="433" t="s">
        <v>236</v>
      </c>
      <c r="R25" s="436">
        <v>8</v>
      </c>
      <c r="S25" s="435" t="s">
        <v>206</v>
      </c>
      <c r="T25" s="436">
        <v>9</v>
      </c>
      <c r="U25" s="435" t="s">
        <v>263</v>
      </c>
      <c r="V25" s="436" t="s">
        <v>268</v>
      </c>
      <c r="W25" s="437" t="s">
        <v>269</v>
      </c>
      <c r="X25" s="434">
        <v>11</v>
      </c>
      <c r="Y25" s="435" t="s">
        <v>237</v>
      </c>
      <c r="Z25" s="434">
        <v>12</v>
      </c>
      <c r="AA25" s="433" t="s">
        <v>201</v>
      </c>
      <c r="AB25" s="434">
        <v>13</v>
      </c>
      <c r="AC25" s="433" t="s">
        <v>117</v>
      </c>
      <c r="AD25" s="434">
        <v>14</v>
      </c>
      <c r="AE25" s="433" t="s">
        <v>238</v>
      </c>
      <c r="AF25" s="434">
        <v>15</v>
      </c>
      <c r="AG25" s="433" t="s">
        <v>239</v>
      </c>
      <c r="AH25" s="436">
        <v>16</v>
      </c>
      <c r="AI25" s="435" t="s">
        <v>240</v>
      </c>
      <c r="AJ25" s="436">
        <v>17</v>
      </c>
      <c r="AK25" s="483" t="s">
        <v>264</v>
      </c>
      <c r="AL25" s="436">
        <v>18</v>
      </c>
      <c r="AM25" s="483" t="s">
        <v>265</v>
      </c>
      <c r="AN25" s="416">
        <v>19</v>
      </c>
      <c r="AO25" s="389" t="s">
        <v>186</v>
      </c>
      <c r="AP25" s="340">
        <v>20</v>
      </c>
      <c r="AQ25" s="338" t="s">
        <v>180</v>
      </c>
      <c r="AR25" s="340">
        <v>21</v>
      </c>
      <c r="AS25" s="338" t="s">
        <v>181</v>
      </c>
      <c r="AT25" s="359">
        <v>22</v>
      </c>
      <c r="AU25" s="339" t="s">
        <v>182</v>
      </c>
      <c r="AV25" s="393" t="s">
        <v>191</v>
      </c>
    </row>
  </sheetData>
  <mergeCells count="3">
    <mergeCell ref="A3:A5"/>
    <mergeCell ref="B3:B5"/>
    <mergeCell ref="C3:C5"/>
  </mergeCells>
  <phoneticPr fontId="11"/>
  <printOptions horizontalCentered="1" verticalCentered="1"/>
  <pageMargins left="0.31496062992125984" right="0.23622047244094491" top="0.27559055118110237" bottom="0.23622047244094491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077BA-FDF6-4607-A46E-62E37635E6B5}">
  <sheetPr codeName="Sheet8"/>
  <dimension ref="A1:R35"/>
  <sheetViews>
    <sheetView view="pageBreakPreview" zoomScale="115" zoomScaleNormal="100" zoomScaleSheetLayoutView="115" workbookViewId="0">
      <selection activeCell="A6" sqref="A6:B6"/>
    </sheetView>
  </sheetViews>
  <sheetFormatPr defaultColWidth="9" defaultRowHeight="22.5" customHeight="1" x14ac:dyDescent="0.3"/>
  <cols>
    <col min="1" max="1" width="2.625" style="1" customWidth="1"/>
    <col min="2" max="2" width="3.25" style="304" bestFit="1" customWidth="1"/>
    <col min="3" max="3" width="15.625" style="305" customWidth="1"/>
    <col min="4" max="4" width="7.5" style="306" customWidth="1"/>
    <col min="5" max="5" width="5.625" style="306" customWidth="1"/>
    <col min="6" max="6" width="9.25" style="306" customWidth="1"/>
    <col min="7" max="7" width="1.5" style="1" customWidth="1"/>
    <col min="8" max="8" width="2.625" style="1" customWidth="1"/>
    <col min="9" max="9" width="3.25" style="304" bestFit="1" customWidth="1"/>
    <col min="10" max="10" width="15.625" style="305" customWidth="1"/>
    <col min="11" max="11" width="7.5" style="306" customWidth="1"/>
    <col min="12" max="12" width="5.625" style="306" customWidth="1"/>
    <col min="13" max="13" width="9.25" style="306" customWidth="1"/>
    <col min="14" max="14" width="1.5" style="1" customWidth="1"/>
    <col min="15" max="15" width="23" style="1" customWidth="1"/>
    <col min="16" max="16" width="6" style="306" bestFit="1" customWidth="1"/>
    <col min="17" max="17" width="5.625" style="306" customWidth="1"/>
    <col min="18" max="18" width="9.25" style="306" customWidth="1"/>
    <col min="19" max="16384" width="9" style="1"/>
  </cols>
  <sheetData>
    <row r="1" spans="1:18" ht="20.25" customHeight="1" thickBot="1" x14ac:dyDescent="0.35">
      <c r="A1" s="653" t="s">
        <v>254</v>
      </c>
      <c r="B1" s="654"/>
      <c r="C1" s="654"/>
      <c r="D1" s="654"/>
      <c r="E1" s="654"/>
      <c r="F1" s="654"/>
      <c r="G1" s="654"/>
      <c r="H1" s="654"/>
      <c r="I1" s="654"/>
      <c r="J1" s="655"/>
      <c r="K1" s="283"/>
      <c r="L1" s="283"/>
      <c r="M1" s="283"/>
      <c r="N1" s="283"/>
      <c r="O1" s="283"/>
      <c r="P1" s="283"/>
      <c r="Q1" s="283"/>
      <c r="R1" s="284" t="s">
        <v>200</v>
      </c>
    </row>
    <row r="2" spans="1:18" ht="11.25" customHeight="1" thickBot="1" x14ac:dyDescent="0.35">
      <c r="A2" s="285"/>
      <c r="B2" s="285"/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85"/>
      <c r="O2" s="285"/>
      <c r="P2" s="285"/>
      <c r="Q2" s="285"/>
      <c r="R2" s="285"/>
    </row>
    <row r="3" spans="1:18" ht="20.25" customHeight="1" x14ac:dyDescent="0.3">
      <c r="A3" s="640" t="s">
        <v>37</v>
      </c>
      <c r="B3" s="641"/>
      <c r="C3" s="642"/>
      <c r="D3" s="286" t="s">
        <v>159</v>
      </c>
      <c r="E3" s="287"/>
      <c r="F3" s="287"/>
      <c r="G3" s="287"/>
      <c r="H3" s="287"/>
      <c r="I3" s="287"/>
      <c r="J3" s="287"/>
      <c r="K3" s="288"/>
      <c r="L3" s="289" t="s">
        <v>256</v>
      </c>
      <c r="M3" s="290"/>
      <c r="N3" s="291"/>
      <c r="O3" s="291"/>
      <c r="P3" s="291"/>
      <c r="Q3" s="291"/>
      <c r="R3" s="292"/>
    </row>
    <row r="4" spans="1:18" ht="20.25" customHeight="1" x14ac:dyDescent="0.3">
      <c r="A4" s="643"/>
      <c r="B4" s="644"/>
      <c r="C4" s="645"/>
      <c r="D4" s="293" t="s">
        <v>160</v>
      </c>
      <c r="E4" s="294"/>
      <c r="F4" s="294"/>
      <c r="G4" s="294"/>
      <c r="H4" s="294"/>
      <c r="I4" s="295"/>
      <c r="J4" s="296" t="s">
        <v>161</v>
      </c>
      <c r="K4" s="294"/>
      <c r="L4" s="297"/>
      <c r="M4" s="296" t="s">
        <v>162</v>
      </c>
      <c r="N4" s="298"/>
      <c r="O4" s="298"/>
      <c r="P4" s="294"/>
      <c r="Q4" s="294"/>
      <c r="R4" s="299"/>
    </row>
    <row r="5" spans="1:18" ht="20.25" customHeight="1" thickBot="1" x14ac:dyDescent="0.35">
      <c r="A5" s="646"/>
      <c r="B5" s="647"/>
      <c r="C5" s="648"/>
      <c r="D5" s="492" t="s">
        <v>255</v>
      </c>
      <c r="E5" s="300"/>
      <c r="F5" s="300"/>
      <c r="G5" s="300"/>
      <c r="H5" s="300"/>
      <c r="I5" s="300"/>
      <c r="J5" s="300"/>
      <c r="K5" s="301"/>
      <c r="L5" s="302" t="s">
        <v>163</v>
      </c>
      <c r="M5" s="300"/>
      <c r="N5" s="300"/>
      <c r="O5" s="300"/>
      <c r="P5" s="300"/>
      <c r="Q5" s="300"/>
      <c r="R5" s="303"/>
    </row>
    <row r="6" spans="1:18" ht="11.25" customHeight="1" thickBot="1" x14ac:dyDescent="0.35"/>
    <row r="7" spans="1:18" ht="13.5" hidden="1" customHeight="1" thickBot="1" x14ac:dyDescent="0.35"/>
    <row r="8" spans="1:18" ht="18" customHeight="1" x14ac:dyDescent="0.3">
      <c r="A8" s="307"/>
      <c r="B8" s="308" t="s">
        <v>85</v>
      </c>
      <c r="C8" s="308" t="s">
        <v>106</v>
      </c>
      <c r="D8" s="309" t="s">
        <v>164</v>
      </c>
      <c r="E8" s="308" t="s">
        <v>165</v>
      </c>
      <c r="F8" s="310" t="s">
        <v>166</v>
      </c>
      <c r="H8" s="311"/>
      <c r="I8" s="308" t="s">
        <v>85</v>
      </c>
      <c r="J8" s="308" t="s">
        <v>106</v>
      </c>
      <c r="K8" s="309" t="s">
        <v>164</v>
      </c>
      <c r="L8" s="308" t="s">
        <v>165</v>
      </c>
      <c r="M8" s="310" t="s">
        <v>166</v>
      </c>
      <c r="O8" s="491" t="s">
        <v>245</v>
      </c>
      <c r="P8" s="649" t="s">
        <v>247</v>
      </c>
      <c r="Q8" s="650"/>
      <c r="R8" s="485" t="s">
        <v>246</v>
      </c>
    </row>
    <row r="9" spans="1:18" ht="18" customHeight="1" x14ac:dyDescent="0.3">
      <c r="A9" s="632">
        <v>46081</v>
      </c>
      <c r="B9" s="326">
        <v>1</v>
      </c>
      <c r="C9" s="313" t="str">
        <f>VLOOKUP(B9,'基本情報（メール申込用）'!B7:F56,5,FALSE)</f>
        <v>馬場馬術自由選択課目無差別級－１</v>
      </c>
      <c r="D9" s="314">
        <f>IF($C9="（OP）",VLOOKUP($B9,'基本情報（メール申込用）'!$B$7:$D$56,3,FALSE),VLOOKUP($B9,'基本情報（メール申込用）'!$B$7:$D$56,2,FALSE))</f>
        <v>6000</v>
      </c>
      <c r="E9" s="315" t="s">
        <v>167</v>
      </c>
      <c r="F9" s="316" t="s">
        <v>168</v>
      </c>
      <c r="H9" s="632">
        <v>46082</v>
      </c>
      <c r="I9" s="326">
        <v>10</v>
      </c>
      <c r="J9" s="313" t="str">
        <f>VLOOKUP(I9,'基本情報（メール申込用）'!$B$7:$F$56,5,FALSE)</f>
        <v>馬場馬術自由選択課目無差別級－２</v>
      </c>
      <c r="K9" s="314">
        <f>IF($C9="（OP）",VLOOKUP($B9,'基本情報（メール申込用）'!$B$7:$D$56,3,FALSE),VLOOKUP($I9,'基本情報（メール申込用）'!$B$7:$D$56,2,FALSE))</f>
        <v>6000</v>
      </c>
      <c r="L9" s="315" t="s">
        <v>167</v>
      </c>
      <c r="M9" s="316" t="s">
        <v>169</v>
      </c>
      <c r="O9" s="651" t="s">
        <v>244</v>
      </c>
      <c r="P9" s="630" t="s">
        <v>171</v>
      </c>
      <c r="Q9" s="635" t="s">
        <v>172</v>
      </c>
      <c r="R9" s="636"/>
    </row>
    <row r="10" spans="1:18" ht="18" customHeight="1" thickBot="1" x14ac:dyDescent="0.35">
      <c r="A10" s="633"/>
      <c r="B10" s="327"/>
      <c r="C10" s="312" t="s">
        <v>170</v>
      </c>
      <c r="D10" s="317">
        <f>IF($C10="（OP）",VLOOKUP($B9,'基本情報（メール申込用）'!$B$7:$D$56,3,FALSE),VLOOKUP($B10,'基本情報（メール申込用）'!$B$7:$D$56,2,FALSE))</f>
        <v>5000</v>
      </c>
      <c r="E10" s="318" t="s">
        <v>167</v>
      </c>
      <c r="F10" s="319" t="s">
        <v>168</v>
      </c>
      <c r="H10" s="633"/>
      <c r="I10" s="327"/>
      <c r="J10" s="312" t="s">
        <v>170</v>
      </c>
      <c r="K10" s="317">
        <f>IF($J10="（OP）",VLOOKUP($I9,'基本情報（メール申込用）'!$B$7:$D$56,3,FALSE),VLOOKUP($I10,'基本情報（メール申込用）'!$B$7:$D$56,2,FALSE))</f>
        <v>5000</v>
      </c>
      <c r="L10" s="318" t="s">
        <v>167</v>
      </c>
      <c r="M10" s="319" t="s">
        <v>168</v>
      </c>
      <c r="O10" s="652"/>
      <c r="P10" s="631"/>
      <c r="Q10" s="638"/>
      <c r="R10" s="639"/>
    </row>
    <row r="11" spans="1:18" ht="18" customHeight="1" thickBot="1" x14ac:dyDescent="0.35">
      <c r="A11" s="633"/>
      <c r="B11" s="326">
        <v>2</v>
      </c>
      <c r="C11" s="313" t="str">
        <f>VLOOKUP(B11,'基本情報（メール申込用）'!$B$7:$F$56,5,FALSE)</f>
        <v>2課目C－１</v>
      </c>
      <c r="D11" s="314">
        <f>IF($C11="（OP）",VLOOKUP($B9,'基本情報（メール申込用）'!$B$7:$D$56,3,FALSE),VLOOKUP($B11,'基本情報（メール申込用）'!$B$7:$D$56,2,FALSE))</f>
        <v>6000</v>
      </c>
      <c r="E11" s="315" t="s">
        <v>167</v>
      </c>
      <c r="F11" s="316" t="s">
        <v>168</v>
      </c>
      <c r="H11" s="633"/>
      <c r="I11" s="326">
        <v>11</v>
      </c>
      <c r="J11" s="313" t="str">
        <f>VLOOKUP(I11,'基本情報（メール申込用）'!$B$7:$F$56,5,FALSE)</f>
        <v>2課目C－２</v>
      </c>
      <c r="K11" s="314">
        <f>IF($J11="（OP）",VLOOKUP($I10,'基本情報（メール申込用）'!$B$7:$D$56,3,FALSE),VLOOKUP($I11,'基本情報（メール申込用）'!$B$7:$D$56,2,FALSE))</f>
        <v>6000</v>
      </c>
      <c r="L11" s="315" t="s">
        <v>167</v>
      </c>
      <c r="M11" s="316" t="s">
        <v>168</v>
      </c>
      <c r="P11" s="403"/>
      <c r="R11" s="404"/>
    </row>
    <row r="12" spans="1:18" ht="18" customHeight="1" x14ac:dyDescent="0.3">
      <c r="A12" s="633"/>
      <c r="B12" s="327"/>
      <c r="C12" s="312" t="s">
        <v>170</v>
      </c>
      <c r="D12" s="317">
        <f>IF($C12="（OP）",VLOOKUP($B11,'基本情報（メール申込用）'!$B$7:$D$56,3,FALSE),VLOOKUP($B12,'基本情報（メール申込用）'!$B$7:$D$56,2,FALSE))</f>
        <v>5000</v>
      </c>
      <c r="E12" s="318" t="s">
        <v>167</v>
      </c>
      <c r="F12" s="319" t="s">
        <v>168</v>
      </c>
      <c r="H12" s="633"/>
      <c r="I12" s="327"/>
      <c r="J12" s="312" t="s">
        <v>202</v>
      </c>
      <c r="K12" s="317">
        <f>IF($J12="（OP）",VLOOKUP($I11,'基本情報（メール申込用）'!$B$7:$D$56,3,FALSE),VLOOKUP($I12,'基本情報（メール申込用）'!$B$7:$D$56,2,FALSE))</f>
        <v>5000</v>
      </c>
      <c r="L12" s="318" t="s">
        <v>167</v>
      </c>
      <c r="M12" s="319" t="s">
        <v>168</v>
      </c>
      <c r="O12" s="662" t="s">
        <v>253</v>
      </c>
      <c r="P12" s="663"/>
      <c r="Q12" s="663"/>
      <c r="R12" s="664"/>
    </row>
    <row r="13" spans="1:18" ht="18" customHeight="1" x14ac:dyDescent="0.3">
      <c r="A13" s="633"/>
      <c r="B13" s="326">
        <v>3</v>
      </c>
      <c r="C13" s="313" t="str">
        <f>VLOOKUP(B13,'基本情報（メール申込用）'!$B$7:$F$56,5,FALSE)</f>
        <v>2課目B－１</v>
      </c>
      <c r="D13" s="314">
        <f>IF($C13="（OP）",VLOOKUP($B9,'基本情報（メール申込用）'!$B$7:$D$56,3,FALSE),VLOOKUP($B13,'基本情報（メール申込用）'!$B$7:$D$56,2,FALSE))</f>
        <v>6000</v>
      </c>
      <c r="E13" s="315" t="s">
        <v>167</v>
      </c>
      <c r="F13" s="316" t="s">
        <v>168</v>
      </c>
      <c r="H13" s="633"/>
      <c r="I13" s="326">
        <v>12</v>
      </c>
      <c r="J13" s="313" t="str">
        <f>VLOOKUP(I13,'基本情報（メール申込用）'!$B$7:$F$56,5,FALSE)</f>
        <v>2課目B－２</v>
      </c>
      <c r="K13" s="314">
        <f>IF($J13="（OP）",VLOOKUP($I12,'基本情報（メール申込用）'!$B$7:$D$56,3,FALSE),VLOOKUP($I13,'基本情報（メール申込用）'!$B$7:$D$56,2,FALSE))</f>
        <v>6000</v>
      </c>
      <c r="L13" s="315" t="s">
        <v>167</v>
      </c>
      <c r="M13" s="316" t="s">
        <v>168</v>
      </c>
      <c r="O13" s="487" t="s">
        <v>250</v>
      </c>
      <c r="P13" s="674" t="s">
        <v>257</v>
      </c>
      <c r="Q13" s="675"/>
      <c r="R13" s="488" t="s">
        <v>252</v>
      </c>
    </row>
    <row r="14" spans="1:18" ht="18" customHeight="1" x14ac:dyDescent="0.3">
      <c r="A14" s="633"/>
      <c r="B14" s="327"/>
      <c r="C14" s="312" t="s">
        <v>170</v>
      </c>
      <c r="D14" s="317">
        <f>IF($C14="（OP）",VLOOKUP($B13,'基本情報（メール申込用）'!$B$7:$D$56,3,FALSE),VLOOKUP($B14,'基本情報（メール申込用）'!$B$7:$D$56,2,FALSE))</f>
        <v>5000</v>
      </c>
      <c r="E14" s="318" t="s">
        <v>167</v>
      </c>
      <c r="F14" s="319" t="s">
        <v>168</v>
      </c>
      <c r="H14" s="633"/>
      <c r="I14" s="327"/>
      <c r="J14" s="312" t="s">
        <v>202</v>
      </c>
      <c r="K14" s="317">
        <f>IF($J14="（OP）",VLOOKUP($I13,'基本情報（メール申込用）'!$B$7:$D$56,3,FALSE),VLOOKUP($I14,'基本情報（メール申込用）'!$B$7:$D$56,2,FALSE))</f>
        <v>5000</v>
      </c>
      <c r="L14" s="318" t="s">
        <v>167</v>
      </c>
      <c r="M14" s="319" t="s">
        <v>168</v>
      </c>
      <c r="O14" s="489" t="s">
        <v>251</v>
      </c>
      <c r="P14" s="676" t="s">
        <v>258</v>
      </c>
      <c r="Q14" s="677"/>
      <c r="R14" s="490" t="s">
        <v>252</v>
      </c>
    </row>
    <row r="15" spans="1:18" ht="18" customHeight="1" x14ac:dyDescent="0.3">
      <c r="A15" s="633"/>
      <c r="B15" s="326">
        <v>4</v>
      </c>
      <c r="C15" s="313" t="str">
        <f>VLOOKUP(B15,'基本情報（メール申込用）'!$B$7:$F$56,5,FALSE)</f>
        <v>ジムカーナ－１</v>
      </c>
      <c r="D15" s="314">
        <f>IF($C15="（OP）",VLOOKUP($B9,'基本情報（メール申込用）'!$B$7:$D$56,3,FALSE),VLOOKUP($B15,'基本情報（メール申込用）'!$B$7:$D$56,2,FALSE))</f>
        <v>2000</v>
      </c>
      <c r="E15" s="315" t="s">
        <v>167</v>
      </c>
      <c r="F15" s="316" t="s">
        <v>168</v>
      </c>
      <c r="H15" s="633"/>
      <c r="I15" s="326">
        <v>13</v>
      </c>
      <c r="J15" s="313" t="str">
        <f>VLOOKUP(I15,'基本情報（メール申込用）'!$B$7:$F$56,5,FALSE)</f>
        <v>ジムカーナ－２</v>
      </c>
      <c r="K15" s="314">
        <f>IF($C15="（OP）",VLOOKUP($B9,'基本情報（メール申込用）'!$B$7:$D$56,3,FALSE),VLOOKUP($I15,'基本情報（メール申込用）'!$B$7:$D$56,2,FALSE))</f>
        <v>2000</v>
      </c>
      <c r="L15" s="315" t="s">
        <v>167</v>
      </c>
      <c r="M15" s="316" t="s">
        <v>168</v>
      </c>
      <c r="O15" s="651" t="s">
        <v>249</v>
      </c>
      <c r="P15" s="630" t="s">
        <v>171</v>
      </c>
      <c r="Q15" s="635" t="s">
        <v>172</v>
      </c>
      <c r="R15" s="636"/>
    </row>
    <row r="16" spans="1:18" ht="18" customHeight="1" thickBot="1" x14ac:dyDescent="0.35">
      <c r="A16" s="633"/>
      <c r="B16" s="327"/>
      <c r="C16" s="312" t="s">
        <v>170</v>
      </c>
      <c r="D16" s="317">
        <f>IF($C16="（OP）",VLOOKUP($B15,'基本情報（メール申込用）'!$B$7:$D$56,3,FALSE),VLOOKUP($B16,'基本情報（メール申込用）'!$B$7:$D$56,2,FALSE))</f>
        <v>1000</v>
      </c>
      <c r="E16" s="318" t="s">
        <v>167</v>
      </c>
      <c r="F16" s="319" t="s">
        <v>168</v>
      </c>
      <c r="H16" s="633"/>
      <c r="I16" s="327"/>
      <c r="J16" s="312" t="s">
        <v>202</v>
      </c>
      <c r="K16" s="398">
        <f>IF($J16="（OP）",VLOOKUP($I15,'基本情報（メール申込用）'!$B$7:$D$56,3,FALSE),VLOOKUP($I16,'基本情報（メール申込用）'!$B$7:$D$56,2,FALSE))</f>
        <v>1000</v>
      </c>
      <c r="L16" s="399" t="s">
        <v>167</v>
      </c>
      <c r="M16" s="400" t="s">
        <v>168</v>
      </c>
      <c r="O16" s="652"/>
      <c r="P16" s="631"/>
      <c r="Q16" s="638"/>
      <c r="R16" s="639"/>
    </row>
    <row r="17" spans="1:18" ht="18" customHeight="1" thickBot="1" x14ac:dyDescent="0.35">
      <c r="A17" s="633"/>
      <c r="B17" s="326">
        <v>5</v>
      </c>
      <c r="C17" s="313" t="str">
        <f>VLOOKUP(B17,'基本情報（メール申込用）'!$B$7:$F$56,5,FALSE)</f>
        <v>ｸﾛｽﾊﾞｰ&amp;ﾊﾞｰﾃｨｶﾙ－１（～60cm）</v>
      </c>
      <c r="D17" s="314">
        <f>IF($C17="（OP）",VLOOKUP($B9,'基本情報（メール申込用）'!$B$7:$D$56,3,FALSE),VLOOKUP($B17,'基本情報（メール申込用）'!$B$7:$D$56,2,FALSE))</f>
        <v>4000</v>
      </c>
      <c r="E17" s="315" t="s">
        <v>167</v>
      </c>
      <c r="F17" s="316" t="s">
        <v>168</v>
      </c>
      <c r="H17" s="633"/>
      <c r="I17" s="326">
        <v>14</v>
      </c>
      <c r="J17" s="313" t="str">
        <f>VLOOKUP(I17,'基本情報（メール申込用）'!$B$7:$F$56,5,FALSE)</f>
        <v>ｸﾛｽﾊﾞｰ&amp;ﾊﾞｰﾃｨｶﾙ－２（～60cm）</v>
      </c>
      <c r="K17" s="314">
        <f>IF($C17="（OP）",VLOOKUP($B9,'基本情報（メール申込用）'!$B$7:$D$56,3,FALSE),VLOOKUP($I17,'基本情報（メール申込用）'!$B$7:$D$56,2,FALSE))</f>
        <v>4000</v>
      </c>
      <c r="L17" s="315" t="s">
        <v>167</v>
      </c>
      <c r="M17" s="316" t="s">
        <v>168</v>
      </c>
      <c r="O17" s="402"/>
      <c r="P17" s="403"/>
      <c r="R17" s="404"/>
    </row>
    <row r="18" spans="1:18" ht="18" customHeight="1" x14ac:dyDescent="0.3">
      <c r="A18" s="633"/>
      <c r="B18" s="327"/>
      <c r="C18" s="312" t="s">
        <v>170</v>
      </c>
      <c r="D18" s="317">
        <f>IF($C18="（OP）",VLOOKUP($B17,'基本情報（メール申込用）'!$B$7:$D$56,3,FALSE),VLOOKUP($B18,'基本情報（メール申込用）'!$B$7:$D$56,2,FALSE))</f>
        <v>3000</v>
      </c>
      <c r="E18" s="318" t="s">
        <v>167</v>
      </c>
      <c r="F18" s="319" t="s">
        <v>168</v>
      </c>
      <c r="H18" s="633"/>
      <c r="I18" s="327"/>
      <c r="J18" s="312" t="s">
        <v>202</v>
      </c>
      <c r="K18" s="398">
        <f>IF($J18="（OP）",VLOOKUP($I17,'基本情報（メール申込用）'!$B$7:$D$56,3,FALSE),VLOOKUP($I18,'基本情報（メール申込用）'!$B$7:$D$56,2,FALSE))</f>
        <v>3000</v>
      </c>
      <c r="L18" s="399" t="s">
        <v>167</v>
      </c>
      <c r="M18" s="400" t="s">
        <v>168</v>
      </c>
      <c r="O18" s="665" t="s">
        <v>242</v>
      </c>
      <c r="P18" s="668" t="s">
        <v>193</v>
      </c>
      <c r="Q18" s="320"/>
      <c r="R18" s="671" t="s">
        <v>176</v>
      </c>
    </row>
    <row r="19" spans="1:18" ht="18" customHeight="1" x14ac:dyDescent="0.3">
      <c r="A19" s="633"/>
      <c r="B19" s="326">
        <v>6</v>
      </c>
      <c r="C19" s="313" t="str">
        <f>VLOOKUP(B19,'基本情報（メール申込用）'!$B$7:$F$56,5,FALSE)</f>
        <v>８０cm障害－１</v>
      </c>
      <c r="D19" s="314">
        <f>IF($C19="（OP）",VLOOKUP($B9,'基本情報（メール申込用）'!$B$7:$D$56,3,FALSE),VLOOKUP($B19,'基本情報（メール申込用）'!$B$7:$D$56,2,FALSE))</f>
        <v>6000</v>
      </c>
      <c r="E19" s="315" t="s">
        <v>167</v>
      </c>
      <c r="F19" s="316" t="s">
        <v>168</v>
      </c>
      <c r="H19" s="633"/>
      <c r="I19" s="326">
        <v>15</v>
      </c>
      <c r="J19" s="313" t="str">
        <f>VLOOKUP(I19,'基本情報（メール申込用）'!$B$7:$F$56,5,FALSE)</f>
        <v>８０cm障害－２</v>
      </c>
      <c r="K19" s="314">
        <f>IF($C19="（OP）",VLOOKUP($B9,'基本情報（メール申込用）'!$B$7:$D$56,3,FALSE),VLOOKUP($I19,'基本情報（メール申込用）'!$B$7:$D$56,2,FALSE))</f>
        <v>6000</v>
      </c>
      <c r="L19" s="315" t="s">
        <v>167</v>
      </c>
      <c r="M19" s="316" t="s">
        <v>168</v>
      </c>
      <c r="O19" s="666"/>
      <c r="P19" s="669"/>
      <c r="R19" s="672"/>
    </row>
    <row r="20" spans="1:18" ht="18" customHeight="1" thickBot="1" x14ac:dyDescent="0.35">
      <c r="A20" s="633"/>
      <c r="B20" s="327"/>
      <c r="C20" s="312" t="s">
        <v>170</v>
      </c>
      <c r="D20" s="317">
        <f>IF($C20="（OP）",VLOOKUP($B19,'基本情報（メール申込用）'!$B$7:$D$56,3,FALSE),VLOOKUP($B20,'基本情報（メール申込用）'!$B$7:$D$56,2,FALSE))</f>
        <v>5000</v>
      </c>
      <c r="E20" s="318" t="s">
        <v>167</v>
      </c>
      <c r="F20" s="319" t="s">
        <v>168</v>
      </c>
      <c r="H20" s="633"/>
      <c r="I20" s="327"/>
      <c r="J20" s="312" t="s">
        <v>170</v>
      </c>
      <c r="K20" s="317">
        <f>IF($J20="（OP）",VLOOKUP($I19,'基本情報（メール申込用）'!$B$7:$D$56,3,FALSE),VLOOKUP($I20,'基本情報（メール申込用）'!$B$7:$D$56,2,FALSE))</f>
        <v>5000</v>
      </c>
      <c r="L20" s="318" t="s">
        <v>167</v>
      </c>
      <c r="M20" s="319" t="s">
        <v>168</v>
      </c>
      <c r="O20" s="667"/>
      <c r="P20" s="670"/>
      <c r="Q20" s="321"/>
      <c r="R20" s="673"/>
    </row>
    <row r="21" spans="1:18" ht="18" customHeight="1" thickBot="1" x14ac:dyDescent="0.35">
      <c r="A21" s="633"/>
      <c r="B21" s="326">
        <v>7</v>
      </c>
      <c r="C21" s="313" t="str">
        <f>VLOOKUP(B21,'基本情報（メール申込用）'!$B$7:$F$56,5,FALSE)</f>
        <v>９０cm障害－１</v>
      </c>
      <c r="D21" s="314">
        <f>IF($C21="（OP）",VLOOKUP($B9,'基本情報（メール申込用）'!$B$7:$D$56,3,FALSE),VLOOKUP($B21,'基本情報（メール申込用）'!$B$7:$D$56,2,FALSE))</f>
        <v>6000</v>
      </c>
      <c r="E21" s="315" t="s">
        <v>167</v>
      </c>
      <c r="F21" s="316" t="s">
        <v>168</v>
      </c>
      <c r="H21" s="633"/>
      <c r="I21" s="326">
        <v>16</v>
      </c>
      <c r="J21" s="313" t="str">
        <f>VLOOKUP(I21,'基本情報（メール申込用）'!$B$7:$F$56,5,FALSE)</f>
        <v>９０cm障害－２</v>
      </c>
      <c r="K21" s="314">
        <f>IF($C21="（OP）",VLOOKUP($B9,'基本情報（メール申込用）'!$B$7:$D$56,3,FALSE),VLOOKUP($B21,'基本情報（メール申込用）'!$B$7:$D$56,2,FALSE))</f>
        <v>6000</v>
      </c>
      <c r="L21" s="315" t="s">
        <v>167</v>
      </c>
      <c r="M21" s="316" t="s">
        <v>168</v>
      </c>
    </row>
    <row r="22" spans="1:18" ht="18" customHeight="1" x14ac:dyDescent="0.3">
      <c r="A22" s="633"/>
      <c r="B22" s="327"/>
      <c r="C22" s="312" t="s">
        <v>170</v>
      </c>
      <c r="D22" s="317">
        <f>IF($C22="（OP）",VLOOKUP($B21,'基本情報（メール申込用）'!$B$7:$D$56,3,FALSE),VLOOKUP($B22,'基本情報（メール申込用）'!$B$7:$D$56,2,FALSE))</f>
        <v>5000</v>
      </c>
      <c r="E22" s="318" t="s">
        <v>167</v>
      </c>
      <c r="F22" s="319" t="s">
        <v>168</v>
      </c>
      <c r="H22" s="633"/>
      <c r="I22" s="327"/>
      <c r="J22" s="312" t="s">
        <v>170</v>
      </c>
      <c r="K22" s="317">
        <f>IF($C22="（OP）",VLOOKUP($B21,'基本情報（メール申込用）'!$B$7:$D$56,3,FALSE),VLOOKUP($B22,'基本情報（メール申込用）'!$B$7:$D$56,2,FALSE))</f>
        <v>5000</v>
      </c>
      <c r="L22" s="318" t="s">
        <v>167</v>
      </c>
      <c r="M22" s="319" t="s">
        <v>168</v>
      </c>
      <c r="O22" s="408" t="s">
        <v>194</v>
      </c>
      <c r="P22" s="406"/>
      <c r="Q22" s="324"/>
      <c r="R22" s="407"/>
    </row>
    <row r="23" spans="1:18" ht="18" customHeight="1" x14ac:dyDescent="0.3">
      <c r="A23" s="633"/>
      <c r="B23" s="326">
        <v>8</v>
      </c>
      <c r="C23" s="313" t="str">
        <f>VLOOKUP(B23,'基本情報（メール申込用）'!$B$7:$F$56,5,FALSE)</f>
        <v>１００cm障害－１</v>
      </c>
      <c r="D23" s="314">
        <f>IF($C23="（OP）",VLOOKUP($B11,'基本情報（メール申込用）'!$B$7:$D$56,3,FALSE),VLOOKUP($B23,'基本情報（メール申込用）'!$B$7:$D$56,2,FALSE))</f>
        <v>7000</v>
      </c>
      <c r="E23" s="315" t="s">
        <v>167</v>
      </c>
      <c r="F23" s="316" t="s">
        <v>168</v>
      </c>
      <c r="H23" s="633"/>
      <c r="I23" s="326">
        <v>17</v>
      </c>
      <c r="J23" s="313" t="str">
        <f>VLOOKUP(I23,'基本情報（メール申込用）'!$B$7:$F$56,5,FALSE)</f>
        <v>１００cm障害－２</v>
      </c>
      <c r="K23" s="314">
        <f>IF($C23="（OP）",VLOOKUP($B11,'基本情報（メール申込用）'!$B$7:$D$56,3,FALSE),VLOOKUP($B23,'基本情報（メール申込用）'!$B$7:$D$56,2,FALSE))</f>
        <v>7000</v>
      </c>
      <c r="L23" s="315" t="s">
        <v>167</v>
      </c>
      <c r="M23" s="316" t="s">
        <v>168</v>
      </c>
      <c r="O23" s="660" t="s">
        <v>195</v>
      </c>
      <c r="P23" s="656" t="s">
        <v>197</v>
      </c>
      <c r="Q23" s="656"/>
      <c r="R23" s="657"/>
    </row>
    <row r="24" spans="1:18" ht="18" customHeight="1" x14ac:dyDescent="0.3">
      <c r="A24" s="633"/>
      <c r="B24" s="327"/>
      <c r="C24" s="312" t="s">
        <v>170</v>
      </c>
      <c r="D24" s="317">
        <f>IF($C24="（OP）",VLOOKUP($B23,'基本情報（メール申込用）'!$B$7:$D$56,3,FALSE),VLOOKUP($B24,'基本情報（メール申込用）'!$B$7:$D$56,2,FALSE))</f>
        <v>6000</v>
      </c>
      <c r="E24" s="318" t="s">
        <v>167</v>
      </c>
      <c r="F24" s="319" t="s">
        <v>168</v>
      </c>
      <c r="H24" s="633"/>
      <c r="I24" s="327"/>
      <c r="J24" s="312" t="s">
        <v>170</v>
      </c>
      <c r="K24" s="317">
        <f>IF($C24="（OP）",VLOOKUP($B23,'基本情報（メール申込用）'!$B$7:$D$56,3,FALSE),VLOOKUP($B24,'基本情報（メール申込用）'!$B$7:$D$56,2,FALSE))</f>
        <v>6000</v>
      </c>
      <c r="L24" s="318" t="s">
        <v>167</v>
      </c>
      <c r="M24" s="319" t="s">
        <v>168</v>
      </c>
      <c r="O24" s="661"/>
      <c r="P24" s="658"/>
      <c r="Q24" s="658"/>
      <c r="R24" s="659"/>
    </row>
    <row r="25" spans="1:18" ht="18" customHeight="1" x14ac:dyDescent="0.3">
      <c r="A25" s="633"/>
      <c r="B25" s="326">
        <v>9</v>
      </c>
      <c r="C25" s="313" t="str">
        <f>VLOOKUP(B25,'基本情報（メール申込用）'!$B$7:$F$56,5,FALSE)</f>
        <v>北関東ｻﾗﾌﾞﾚｯﾄﾞﾁｬﾚﾝｼﾞ（85cm）</v>
      </c>
      <c r="D25" s="314">
        <f>IF($C25="（OP）",VLOOKUP($B13,'基本情報（メール申込用）'!$B$7:$D$56,3,FALSE),VLOOKUP($B25,'基本情報（メール申込用）'!$B$7:$D$56,2,FALSE))</f>
        <v>7000</v>
      </c>
      <c r="E25" s="315" t="s">
        <v>167</v>
      </c>
      <c r="F25" s="316" t="s">
        <v>168</v>
      </c>
      <c r="H25" s="633"/>
      <c r="I25" s="326">
        <v>18</v>
      </c>
      <c r="J25" s="313" t="str">
        <f>VLOOKUP(I25,'基本情報（メール申込用）'!$B$7:$F$56,5,FALSE)</f>
        <v>北関東ｻﾗﾌﾞﾚｯﾄﾞ選手権（95cm）</v>
      </c>
      <c r="K25" s="314">
        <f>IF($C25="（OP）",VLOOKUP($B13,'基本情報（メール申込用）'!$B$7:$D$56,3,FALSE),VLOOKUP($B25,'基本情報（メール申込用）'!$B$7:$D$56,2,FALSE))</f>
        <v>7000</v>
      </c>
      <c r="L25" s="315" t="s">
        <v>167</v>
      </c>
      <c r="M25" s="316" t="s">
        <v>168</v>
      </c>
      <c r="O25" s="660" t="s">
        <v>196</v>
      </c>
      <c r="P25" s="656" t="s">
        <v>198</v>
      </c>
      <c r="Q25" s="656"/>
      <c r="R25" s="657"/>
    </row>
    <row r="26" spans="1:18" ht="18" customHeight="1" x14ac:dyDescent="0.3">
      <c r="A26" s="633"/>
      <c r="B26" s="327"/>
      <c r="C26" s="312" t="s">
        <v>170</v>
      </c>
      <c r="D26" s="317">
        <f>IF($C26="（OP）",VLOOKUP($B25,'基本情報（メール申込用）'!$B$7:$D$56,3,FALSE),VLOOKUP($B26,'基本情報（メール申込用）'!$B$7:$D$56,2,FALSE))</f>
        <v>6000</v>
      </c>
      <c r="E26" s="318" t="s">
        <v>167</v>
      </c>
      <c r="F26" s="319" t="s">
        <v>168</v>
      </c>
      <c r="H26" s="633"/>
      <c r="I26" s="327"/>
      <c r="J26" s="312" t="s">
        <v>170</v>
      </c>
      <c r="K26" s="317">
        <f>IF($C26="（OP）",VLOOKUP($B25,'基本情報（メール申込用）'!$B$7:$D$56,3,FALSE),VLOOKUP($B26,'基本情報（メール申込用）'!$B$7:$D$56,2,FALSE))</f>
        <v>6000</v>
      </c>
      <c r="L26" s="318" t="s">
        <v>167</v>
      </c>
      <c r="M26" s="319" t="s">
        <v>168</v>
      </c>
      <c r="O26" s="661"/>
      <c r="P26" s="658"/>
      <c r="Q26" s="658"/>
      <c r="R26" s="659"/>
    </row>
    <row r="27" spans="1:18" ht="18" customHeight="1" x14ac:dyDescent="0.3">
      <c r="A27" s="633"/>
      <c r="B27" s="625" t="s">
        <v>243</v>
      </c>
      <c r="C27" s="626"/>
      <c r="D27" s="686" t="s">
        <v>171</v>
      </c>
      <c r="E27" s="635" t="s">
        <v>172</v>
      </c>
      <c r="F27" s="636"/>
      <c r="H27" s="633"/>
      <c r="I27" s="625" t="s">
        <v>248</v>
      </c>
      <c r="J27" s="626"/>
      <c r="K27" s="686" t="s">
        <v>171</v>
      </c>
      <c r="L27" s="635" t="s">
        <v>172</v>
      </c>
      <c r="M27" s="636"/>
      <c r="O27" s="440" t="s">
        <v>33</v>
      </c>
      <c r="P27" s="484"/>
      <c r="Q27" s="484"/>
      <c r="R27" s="401" t="s">
        <v>199</v>
      </c>
    </row>
    <row r="28" spans="1:18" ht="18" customHeight="1" x14ac:dyDescent="0.3">
      <c r="A28" s="633"/>
      <c r="B28" s="627"/>
      <c r="C28" s="685"/>
      <c r="D28" s="687"/>
      <c r="E28" s="684"/>
      <c r="F28" s="637"/>
      <c r="H28" s="633"/>
      <c r="I28" s="627"/>
      <c r="J28" s="685"/>
      <c r="K28" s="687"/>
      <c r="L28" s="684"/>
      <c r="M28" s="637"/>
      <c r="O28" s="486" t="s">
        <v>203</v>
      </c>
      <c r="P28" s="441"/>
      <c r="Q28" s="441"/>
      <c r="R28" s="413"/>
    </row>
    <row r="29" spans="1:18" ht="18" customHeight="1" thickBot="1" x14ac:dyDescent="0.35">
      <c r="A29" s="634"/>
      <c r="B29" s="628"/>
      <c r="C29" s="629"/>
      <c r="D29" s="688"/>
      <c r="E29" s="638"/>
      <c r="F29" s="639"/>
      <c r="H29" s="634"/>
      <c r="I29" s="628"/>
      <c r="J29" s="629"/>
      <c r="K29" s="688"/>
      <c r="L29" s="638"/>
      <c r="M29" s="639"/>
      <c r="O29" s="689"/>
      <c r="P29" s="439"/>
      <c r="Q29" s="439"/>
      <c r="R29" s="405"/>
    </row>
    <row r="30" spans="1:18" ht="18" hidden="1" customHeight="1" x14ac:dyDescent="0.3">
      <c r="A30" s="304"/>
      <c r="B30" s="305"/>
      <c r="H30" s="420"/>
      <c r="I30" s="438"/>
      <c r="J30" s="438"/>
      <c r="K30" s="363"/>
      <c r="L30" s="1"/>
      <c r="M30" s="1"/>
      <c r="O30" s="683" t="s">
        <v>203</v>
      </c>
      <c r="P30" s="403"/>
      <c r="Q30" s="690"/>
      <c r="R30" s="405"/>
    </row>
    <row r="31" spans="1:18" ht="18" hidden="1" customHeight="1" x14ac:dyDescent="0.3">
      <c r="A31" s="304"/>
      <c r="B31" s="305"/>
      <c r="H31" s="420"/>
      <c r="I31" s="438"/>
      <c r="J31" s="438"/>
      <c r="K31" s="363"/>
      <c r="L31" s="1"/>
      <c r="M31" s="1"/>
      <c r="O31" s="683"/>
      <c r="P31" s="403"/>
      <c r="Q31" s="690"/>
      <c r="R31" s="405"/>
    </row>
    <row r="32" spans="1:18" ht="6.75" customHeight="1" thickBot="1" x14ac:dyDescent="0.35">
      <c r="O32" s="409"/>
      <c r="P32" s="691"/>
      <c r="Q32" s="691"/>
      <c r="R32" s="410"/>
    </row>
    <row r="33" spans="1:18" ht="18" customHeight="1" x14ac:dyDescent="0.3">
      <c r="A33" s="286" t="s">
        <v>173</v>
      </c>
      <c r="B33" s="322"/>
      <c r="C33" s="323"/>
      <c r="D33" s="324"/>
      <c r="E33" s="324"/>
      <c r="F33" s="324"/>
      <c r="G33" s="325"/>
      <c r="H33" s="325"/>
      <c r="I33" s="322"/>
      <c r="J33" s="323"/>
      <c r="K33" s="617" t="s">
        <v>174</v>
      </c>
      <c r="L33" s="618"/>
      <c r="M33" s="619"/>
      <c r="O33" s="409"/>
      <c r="P33" s="1"/>
      <c r="Q33" s="1"/>
      <c r="R33" s="410"/>
    </row>
    <row r="34" spans="1:18" ht="30" customHeight="1" thickBot="1" x14ac:dyDescent="0.35">
      <c r="A34" s="623" t="s">
        <v>175</v>
      </c>
      <c r="B34" s="624"/>
      <c r="C34" s="624"/>
      <c r="D34" s="624"/>
      <c r="E34" s="624"/>
      <c r="F34" s="624"/>
      <c r="G34" s="624"/>
      <c r="H34" s="624"/>
      <c r="I34" s="624"/>
      <c r="J34" s="624"/>
      <c r="K34" s="620"/>
      <c r="L34" s="621"/>
      <c r="M34" s="622"/>
      <c r="O34" s="411"/>
      <c r="P34" s="231"/>
      <c r="Q34" s="231"/>
      <c r="R34" s="412"/>
    </row>
    <row r="35" spans="1:18" ht="22.5" customHeight="1" x14ac:dyDescent="0.3">
      <c r="P35" s="1"/>
      <c r="Q35" s="1"/>
      <c r="R35" s="1"/>
    </row>
  </sheetData>
  <sheetProtection selectLockedCells="1"/>
  <mergeCells count="29">
    <mergeCell ref="L27:M29"/>
    <mergeCell ref="H9:H29"/>
    <mergeCell ref="A9:A29"/>
    <mergeCell ref="D27:D29"/>
    <mergeCell ref="E27:F29"/>
    <mergeCell ref="B27:C29"/>
    <mergeCell ref="I27:J29"/>
    <mergeCell ref="K27:K29"/>
    <mergeCell ref="P23:R24"/>
    <mergeCell ref="O23:O24"/>
    <mergeCell ref="O25:O26"/>
    <mergeCell ref="P25:R26"/>
    <mergeCell ref="O12:R12"/>
    <mergeCell ref="O18:O20"/>
    <mergeCell ref="P18:P20"/>
    <mergeCell ref="R18:R20"/>
    <mergeCell ref="P13:Q13"/>
    <mergeCell ref="P14:Q14"/>
    <mergeCell ref="O15:O16"/>
    <mergeCell ref="P15:P16"/>
    <mergeCell ref="Q15:R16"/>
    <mergeCell ref="P8:Q8"/>
    <mergeCell ref="O9:O10"/>
    <mergeCell ref="P9:P10"/>
    <mergeCell ref="Q9:R10"/>
    <mergeCell ref="A1:J1"/>
    <mergeCell ref="A3:C5"/>
    <mergeCell ref="K33:M34"/>
    <mergeCell ref="A34:J34"/>
  </mergeCells>
  <phoneticPr fontId="11"/>
  <printOptions horizontalCentered="1"/>
  <pageMargins left="0.51181102362204722" right="0.31496062992125984" top="0.35433070866141736" bottom="0.15748031496062992" header="0.31496062992125984" footer="0.31496062992125984"/>
  <pageSetup paperSize="9" scale="10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87755-FFAD-4332-BFE3-7E2A5CB2A8F1}">
  <sheetPr codeName="Sheet9"/>
  <dimension ref="A1:AD25"/>
  <sheetViews>
    <sheetView zoomScale="85" zoomScaleNormal="85" workbookViewId="0">
      <selection activeCell="AG17" sqref="AG17"/>
    </sheetView>
  </sheetViews>
  <sheetFormatPr defaultColWidth="9" defaultRowHeight="13.5" x14ac:dyDescent="0.15"/>
  <cols>
    <col min="1" max="1" width="2.75" style="234" customWidth="1"/>
    <col min="2" max="2" width="16.25" style="234" customWidth="1"/>
    <col min="3" max="3" width="20" style="234" customWidth="1"/>
    <col min="4" max="4" width="7.25" style="234" customWidth="1"/>
    <col min="5" max="13" width="3.625" style="234" customWidth="1"/>
    <col min="14" max="27" width="3.125" style="234" customWidth="1"/>
    <col min="28" max="28" width="1.25" style="234" customWidth="1"/>
    <col min="29" max="29" width="2.75" style="234" bestFit="1" customWidth="1"/>
    <col min="30" max="30" width="16.75" style="234" customWidth="1"/>
    <col min="31" max="16384" width="9" style="234"/>
  </cols>
  <sheetData>
    <row r="1" spans="1:30" ht="27" customHeight="1" x14ac:dyDescent="0.15">
      <c r="A1" s="233" t="str">
        <f>"ナス・サマーホースショー2024（7/14）　エントリー申込書"</f>
        <v>ナス・サマーホースショー2024（7/14）　エントリー申込書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P1" s="235" t="s">
        <v>103</v>
      </c>
      <c r="Q1" s="235"/>
      <c r="R1" s="235"/>
      <c r="S1" s="235"/>
      <c r="T1" s="235"/>
      <c r="U1" s="235"/>
      <c r="V1" s="235"/>
      <c r="W1" s="235"/>
      <c r="X1" s="235"/>
      <c r="Y1" s="235"/>
      <c r="Z1" s="235"/>
      <c r="AA1" s="235"/>
    </row>
    <row r="2" spans="1:30" ht="7.5" customHeight="1" x14ac:dyDescent="0.15"/>
    <row r="3" spans="1:30" ht="15" customHeight="1" x14ac:dyDescent="0.15">
      <c r="A3" s="678"/>
      <c r="B3" s="680" t="s">
        <v>71</v>
      </c>
      <c r="C3" s="681" t="s">
        <v>104</v>
      </c>
      <c r="D3" s="236" t="s">
        <v>105</v>
      </c>
      <c r="E3" s="237"/>
      <c r="F3" s="237"/>
      <c r="G3" s="237"/>
      <c r="H3" s="237"/>
      <c r="I3" s="237"/>
      <c r="J3" s="237"/>
      <c r="K3" s="237"/>
      <c r="L3" s="237"/>
      <c r="M3" s="237"/>
      <c r="N3" s="237"/>
      <c r="O3" s="237"/>
      <c r="P3" s="237"/>
      <c r="Q3" s="237"/>
      <c r="R3" s="237"/>
      <c r="S3" s="237"/>
      <c r="T3" s="237"/>
      <c r="U3" s="237"/>
      <c r="V3" s="237"/>
      <c r="W3" s="237"/>
      <c r="X3" s="238"/>
      <c r="Y3" s="239"/>
      <c r="Z3" s="237"/>
      <c r="AA3" s="237"/>
      <c r="AC3" s="682" t="s">
        <v>106</v>
      </c>
      <c r="AD3" s="682"/>
    </row>
    <row r="4" spans="1:30" ht="15" customHeight="1" thickBot="1" x14ac:dyDescent="0.2">
      <c r="A4" s="679"/>
      <c r="B4" s="613"/>
      <c r="C4" s="616"/>
      <c r="D4" s="240" t="s">
        <v>107</v>
      </c>
      <c r="E4" s="241" t="s">
        <v>108</v>
      </c>
      <c r="F4" s="241" t="s">
        <v>109</v>
      </c>
      <c r="G4" s="241" t="s">
        <v>109</v>
      </c>
      <c r="H4" s="241" t="s">
        <v>109</v>
      </c>
      <c r="I4" s="241" t="s">
        <v>110</v>
      </c>
      <c r="J4" s="241" t="s">
        <v>110</v>
      </c>
      <c r="K4" s="241" t="s">
        <v>110</v>
      </c>
      <c r="L4" s="241" t="s">
        <v>111</v>
      </c>
      <c r="M4" s="241" t="s">
        <v>111</v>
      </c>
      <c r="N4" s="242" t="s">
        <v>112</v>
      </c>
      <c r="O4" s="243"/>
      <c r="P4" s="242" t="s">
        <v>131</v>
      </c>
      <c r="Q4" s="243"/>
      <c r="R4" s="242" t="s">
        <v>132</v>
      </c>
      <c r="S4" s="243"/>
      <c r="T4" s="242" t="s">
        <v>113</v>
      </c>
      <c r="U4" s="243"/>
      <c r="V4" s="242" t="s">
        <v>114</v>
      </c>
      <c r="W4" s="243"/>
      <c r="X4" s="242" t="s">
        <v>115</v>
      </c>
      <c r="Y4" s="243"/>
      <c r="Z4" s="242" t="s">
        <v>116</v>
      </c>
      <c r="AA4" s="243"/>
      <c r="AC4" s="682"/>
      <c r="AD4" s="682"/>
    </row>
    <row r="5" spans="1:30" ht="27.75" customHeight="1" x14ac:dyDescent="0.15">
      <c r="A5" s="244">
        <v>1</v>
      </c>
      <c r="B5" s="245"/>
      <c r="C5" s="246"/>
      <c r="D5" s="247" t="s">
        <v>183</v>
      </c>
      <c r="E5" s="248">
        <v>19</v>
      </c>
      <c r="F5" s="248">
        <v>20</v>
      </c>
      <c r="G5" s="248">
        <v>21</v>
      </c>
      <c r="H5" s="248">
        <v>22</v>
      </c>
      <c r="I5" s="248">
        <v>23</v>
      </c>
      <c r="J5" s="248">
        <v>24</v>
      </c>
      <c r="K5" s="248">
        <v>25</v>
      </c>
      <c r="L5" s="248">
        <v>26</v>
      </c>
      <c r="M5" s="248">
        <v>27</v>
      </c>
      <c r="N5" s="249">
        <v>28</v>
      </c>
      <c r="O5" s="250" t="s">
        <v>134</v>
      </c>
      <c r="P5" s="249">
        <v>29</v>
      </c>
      <c r="Q5" s="250" t="s">
        <v>135</v>
      </c>
      <c r="R5" s="249">
        <v>30</v>
      </c>
      <c r="S5" s="250" t="s">
        <v>136</v>
      </c>
      <c r="T5" s="249">
        <v>31</v>
      </c>
      <c r="U5" s="250" t="s">
        <v>137</v>
      </c>
      <c r="V5" s="249">
        <v>32</v>
      </c>
      <c r="W5" s="250" t="s">
        <v>138</v>
      </c>
      <c r="X5" s="249">
        <v>33</v>
      </c>
      <c r="Y5" s="250" t="s">
        <v>139</v>
      </c>
      <c r="Z5" s="249">
        <v>34</v>
      </c>
      <c r="AA5" s="250" t="s">
        <v>140</v>
      </c>
      <c r="AC5" s="251">
        <v>18</v>
      </c>
      <c r="AD5" s="252" t="s">
        <v>118</v>
      </c>
    </row>
    <row r="6" spans="1:30" ht="27.75" customHeight="1" x14ac:dyDescent="0.15">
      <c r="A6" s="253">
        <v>2</v>
      </c>
      <c r="B6" s="254"/>
      <c r="C6" s="255"/>
      <c r="D6" s="256" t="s">
        <v>133</v>
      </c>
      <c r="E6" s="257">
        <v>19</v>
      </c>
      <c r="F6" s="257">
        <v>20</v>
      </c>
      <c r="G6" s="257">
        <v>21</v>
      </c>
      <c r="H6" s="257">
        <v>22</v>
      </c>
      <c r="I6" s="257">
        <v>23</v>
      </c>
      <c r="J6" s="257">
        <v>24</v>
      </c>
      <c r="K6" s="257">
        <v>25</v>
      </c>
      <c r="L6" s="257">
        <v>26</v>
      </c>
      <c r="M6" s="257">
        <v>27</v>
      </c>
      <c r="N6" s="258">
        <v>28</v>
      </c>
      <c r="O6" s="259" t="s">
        <v>134</v>
      </c>
      <c r="P6" s="258">
        <v>29</v>
      </c>
      <c r="Q6" s="259" t="s">
        <v>135</v>
      </c>
      <c r="R6" s="258">
        <v>30</v>
      </c>
      <c r="S6" s="259" t="s">
        <v>136</v>
      </c>
      <c r="T6" s="258">
        <v>31</v>
      </c>
      <c r="U6" s="259" t="s">
        <v>137</v>
      </c>
      <c r="V6" s="258">
        <v>32</v>
      </c>
      <c r="W6" s="259" t="s">
        <v>138</v>
      </c>
      <c r="X6" s="258">
        <v>33</v>
      </c>
      <c r="Y6" s="259" t="s">
        <v>139</v>
      </c>
      <c r="Z6" s="258">
        <v>34</v>
      </c>
      <c r="AA6" s="259" t="s">
        <v>140</v>
      </c>
      <c r="AC6" s="251">
        <v>19</v>
      </c>
      <c r="AD6" s="252" t="s">
        <v>119</v>
      </c>
    </row>
    <row r="7" spans="1:30" ht="27.75" customHeight="1" x14ac:dyDescent="0.15">
      <c r="A7" s="260">
        <v>3</v>
      </c>
      <c r="B7" s="261"/>
      <c r="C7" s="262"/>
      <c r="D7" s="263" t="s">
        <v>133</v>
      </c>
      <c r="E7" s="264">
        <v>19</v>
      </c>
      <c r="F7" s="264">
        <v>20</v>
      </c>
      <c r="G7" s="264">
        <v>21</v>
      </c>
      <c r="H7" s="264">
        <v>22</v>
      </c>
      <c r="I7" s="264">
        <v>23</v>
      </c>
      <c r="J7" s="264">
        <v>24</v>
      </c>
      <c r="K7" s="264">
        <v>25</v>
      </c>
      <c r="L7" s="264">
        <v>26</v>
      </c>
      <c r="M7" s="264">
        <v>27</v>
      </c>
      <c r="N7" s="265">
        <v>28</v>
      </c>
      <c r="O7" s="266" t="s">
        <v>134</v>
      </c>
      <c r="P7" s="265">
        <v>29</v>
      </c>
      <c r="Q7" s="266" t="s">
        <v>135</v>
      </c>
      <c r="R7" s="265">
        <v>30</v>
      </c>
      <c r="S7" s="266" t="s">
        <v>136</v>
      </c>
      <c r="T7" s="265">
        <v>31</v>
      </c>
      <c r="U7" s="266" t="s">
        <v>137</v>
      </c>
      <c r="V7" s="265">
        <v>32</v>
      </c>
      <c r="W7" s="266" t="s">
        <v>138</v>
      </c>
      <c r="X7" s="265">
        <v>33</v>
      </c>
      <c r="Y7" s="266" t="s">
        <v>139</v>
      </c>
      <c r="Z7" s="265">
        <v>34</v>
      </c>
      <c r="AA7" s="266" t="s">
        <v>140</v>
      </c>
      <c r="AC7" s="251">
        <v>20</v>
      </c>
      <c r="AD7" s="267" t="s">
        <v>141</v>
      </c>
    </row>
    <row r="8" spans="1:30" ht="27.75" customHeight="1" x14ac:dyDescent="0.15">
      <c r="A8" s="253">
        <v>4</v>
      </c>
      <c r="B8" s="254"/>
      <c r="C8" s="255"/>
      <c r="D8" s="256" t="s">
        <v>133</v>
      </c>
      <c r="E8" s="257">
        <v>19</v>
      </c>
      <c r="F8" s="257">
        <v>20</v>
      </c>
      <c r="G8" s="257">
        <v>21</v>
      </c>
      <c r="H8" s="257">
        <v>22</v>
      </c>
      <c r="I8" s="257">
        <v>23</v>
      </c>
      <c r="J8" s="257">
        <v>24</v>
      </c>
      <c r="K8" s="257">
        <v>25</v>
      </c>
      <c r="L8" s="257">
        <v>26</v>
      </c>
      <c r="M8" s="257">
        <v>27</v>
      </c>
      <c r="N8" s="258">
        <v>28</v>
      </c>
      <c r="O8" s="259" t="s">
        <v>134</v>
      </c>
      <c r="P8" s="258">
        <v>29</v>
      </c>
      <c r="Q8" s="259" t="s">
        <v>135</v>
      </c>
      <c r="R8" s="258">
        <v>30</v>
      </c>
      <c r="S8" s="259" t="s">
        <v>136</v>
      </c>
      <c r="T8" s="258">
        <v>31</v>
      </c>
      <c r="U8" s="259" t="s">
        <v>137</v>
      </c>
      <c r="V8" s="258">
        <v>32</v>
      </c>
      <c r="W8" s="259" t="s">
        <v>138</v>
      </c>
      <c r="X8" s="258">
        <v>33</v>
      </c>
      <c r="Y8" s="259" t="s">
        <v>139</v>
      </c>
      <c r="Z8" s="258">
        <v>34</v>
      </c>
      <c r="AA8" s="259" t="s">
        <v>140</v>
      </c>
      <c r="AC8" s="251">
        <v>21</v>
      </c>
      <c r="AD8" s="267" t="s">
        <v>120</v>
      </c>
    </row>
    <row r="9" spans="1:30" ht="27.75" customHeight="1" x14ac:dyDescent="0.15">
      <c r="A9" s="260">
        <v>5</v>
      </c>
      <c r="B9" s="261"/>
      <c r="C9" s="262"/>
      <c r="D9" s="263" t="s">
        <v>133</v>
      </c>
      <c r="E9" s="264">
        <v>19</v>
      </c>
      <c r="F9" s="264">
        <v>20</v>
      </c>
      <c r="G9" s="264">
        <v>21</v>
      </c>
      <c r="H9" s="264">
        <v>22</v>
      </c>
      <c r="I9" s="264">
        <v>23</v>
      </c>
      <c r="J9" s="264">
        <v>24</v>
      </c>
      <c r="K9" s="264">
        <v>25</v>
      </c>
      <c r="L9" s="264">
        <v>26</v>
      </c>
      <c r="M9" s="264">
        <v>27</v>
      </c>
      <c r="N9" s="265">
        <v>28</v>
      </c>
      <c r="O9" s="266" t="s">
        <v>134</v>
      </c>
      <c r="P9" s="265">
        <v>29</v>
      </c>
      <c r="Q9" s="266" t="s">
        <v>135</v>
      </c>
      <c r="R9" s="265">
        <v>30</v>
      </c>
      <c r="S9" s="266" t="s">
        <v>136</v>
      </c>
      <c r="T9" s="265">
        <v>31</v>
      </c>
      <c r="U9" s="266" t="s">
        <v>137</v>
      </c>
      <c r="V9" s="265">
        <v>32</v>
      </c>
      <c r="W9" s="266" t="s">
        <v>138</v>
      </c>
      <c r="X9" s="265">
        <v>33</v>
      </c>
      <c r="Y9" s="266" t="s">
        <v>139</v>
      </c>
      <c r="Z9" s="265">
        <v>34</v>
      </c>
      <c r="AA9" s="266" t="s">
        <v>140</v>
      </c>
      <c r="AC9" s="251">
        <v>22</v>
      </c>
      <c r="AD9" s="252" t="s">
        <v>142</v>
      </c>
    </row>
    <row r="10" spans="1:30" ht="27.75" customHeight="1" x14ac:dyDescent="0.15">
      <c r="A10" s="253">
        <v>6</v>
      </c>
      <c r="B10" s="254"/>
      <c r="C10" s="255"/>
      <c r="D10" s="256" t="s">
        <v>133</v>
      </c>
      <c r="E10" s="257">
        <v>19</v>
      </c>
      <c r="F10" s="257">
        <v>20</v>
      </c>
      <c r="G10" s="257">
        <v>21</v>
      </c>
      <c r="H10" s="257">
        <v>22</v>
      </c>
      <c r="I10" s="257">
        <v>23</v>
      </c>
      <c r="J10" s="257">
        <v>24</v>
      </c>
      <c r="K10" s="257">
        <v>25</v>
      </c>
      <c r="L10" s="257">
        <v>26</v>
      </c>
      <c r="M10" s="257">
        <v>27</v>
      </c>
      <c r="N10" s="258">
        <v>28</v>
      </c>
      <c r="O10" s="259" t="s">
        <v>134</v>
      </c>
      <c r="P10" s="258">
        <v>29</v>
      </c>
      <c r="Q10" s="259" t="s">
        <v>135</v>
      </c>
      <c r="R10" s="258">
        <v>30</v>
      </c>
      <c r="S10" s="259" t="s">
        <v>136</v>
      </c>
      <c r="T10" s="258">
        <v>31</v>
      </c>
      <c r="U10" s="259" t="s">
        <v>137</v>
      </c>
      <c r="V10" s="258">
        <v>32</v>
      </c>
      <c r="W10" s="259" t="s">
        <v>138</v>
      </c>
      <c r="X10" s="258">
        <v>33</v>
      </c>
      <c r="Y10" s="259" t="s">
        <v>139</v>
      </c>
      <c r="Z10" s="258">
        <v>34</v>
      </c>
      <c r="AA10" s="259" t="s">
        <v>140</v>
      </c>
      <c r="AC10" s="251">
        <v>23</v>
      </c>
      <c r="AD10" s="267" t="s">
        <v>143</v>
      </c>
    </row>
    <row r="11" spans="1:30" ht="27.75" customHeight="1" x14ac:dyDescent="0.15">
      <c r="A11" s="260">
        <v>7</v>
      </c>
      <c r="B11" s="261"/>
      <c r="C11" s="262"/>
      <c r="D11" s="263" t="s">
        <v>133</v>
      </c>
      <c r="E11" s="264">
        <v>19</v>
      </c>
      <c r="F11" s="264">
        <v>20</v>
      </c>
      <c r="G11" s="264">
        <v>21</v>
      </c>
      <c r="H11" s="264">
        <v>22</v>
      </c>
      <c r="I11" s="264">
        <v>23</v>
      </c>
      <c r="J11" s="264">
        <v>24</v>
      </c>
      <c r="K11" s="264">
        <v>25</v>
      </c>
      <c r="L11" s="264">
        <v>26</v>
      </c>
      <c r="M11" s="264">
        <v>27</v>
      </c>
      <c r="N11" s="265">
        <v>28</v>
      </c>
      <c r="O11" s="266" t="s">
        <v>134</v>
      </c>
      <c r="P11" s="265">
        <v>29</v>
      </c>
      <c r="Q11" s="266" t="s">
        <v>135</v>
      </c>
      <c r="R11" s="265">
        <v>30</v>
      </c>
      <c r="S11" s="266" t="s">
        <v>136</v>
      </c>
      <c r="T11" s="265">
        <v>31</v>
      </c>
      <c r="U11" s="266" t="s">
        <v>137</v>
      </c>
      <c r="V11" s="265">
        <v>32</v>
      </c>
      <c r="W11" s="266" t="s">
        <v>138</v>
      </c>
      <c r="X11" s="265">
        <v>33</v>
      </c>
      <c r="Y11" s="266" t="s">
        <v>139</v>
      </c>
      <c r="Z11" s="265">
        <v>34</v>
      </c>
      <c r="AA11" s="266" t="s">
        <v>140</v>
      </c>
      <c r="AC11" s="251">
        <v>24</v>
      </c>
      <c r="AD11" s="267" t="s">
        <v>121</v>
      </c>
    </row>
    <row r="12" spans="1:30" ht="27.75" customHeight="1" x14ac:dyDescent="0.15">
      <c r="A12" s="253">
        <v>8</v>
      </c>
      <c r="B12" s="254"/>
      <c r="C12" s="255"/>
      <c r="D12" s="256" t="s">
        <v>133</v>
      </c>
      <c r="E12" s="257">
        <v>19</v>
      </c>
      <c r="F12" s="257">
        <v>20</v>
      </c>
      <c r="G12" s="257">
        <v>21</v>
      </c>
      <c r="H12" s="257">
        <v>22</v>
      </c>
      <c r="I12" s="257">
        <v>23</v>
      </c>
      <c r="J12" s="257">
        <v>24</v>
      </c>
      <c r="K12" s="257">
        <v>25</v>
      </c>
      <c r="L12" s="257">
        <v>26</v>
      </c>
      <c r="M12" s="257">
        <v>27</v>
      </c>
      <c r="N12" s="258">
        <v>28</v>
      </c>
      <c r="O12" s="259" t="s">
        <v>134</v>
      </c>
      <c r="P12" s="258">
        <v>29</v>
      </c>
      <c r="Q12" s="259" t="s">
        <v>135</v>
      </c>
      <c r="R12" s="258">
        <v>30</v>
      </c>
      <c r="S12" s="259" t="s">
        <v>136</v>
      </c>
      <c r="T12" s="258">
        <v>31</v>
      </c>
      <c r="U12" s="259" t="s">
        <v>137</v>
      </c>
      <c r="V12" s="258">
        <v>32</v>
      </c>
      <c r="W12" s="259" t="s">
        <v>138</v>
      </c>
      <c r="X12" s="258">
        <v>33</v>
      </c>
      <c r="Y12" s="259" t="s">
        <v>139</v>
      </c>
      <c r="Z12" s="258">
        <v>34</v>
      </c>
      <c r="AA12" s="259" t="s">
        <v>140</v>
      </c>
      <c r="AC12" s="251">
        <v>25</v>
      </c>
      <c r="AD12" s="252" t="s">
        <v>122</v>
      </c>
    </row>
    <row r="13" spans="1:30" ht="27.75" customHeight="1" x14ac:dyDescent="0.15">
      <c r="A13" s="260">
        <v>9</v>
      </c>
      <c r="B13" s="261"/>
      <c r="C13" s="262"/>
      <c r="D13" s="263" t="s">
        <v>133</v>
      </c>
      <c r="E13" s="264">
        <v>19</v>
      </c>
      <c r="F13" s="264">
        <v>20</v>
      </c>
      <c r="G13" s="264">
        <v>21</v>
      </c>
      <c r="H13" s="264">
        <v>22</v>
      </c>
      <c r="I13" s="264">
        <v>23</v>
      </c>
      <c r="J13" s="264">
        <v>24</v>
      </c>
      <c r="K13" s="264">
        <v>25</v>
      </c>
      <c r="L13" s="264">
        <v>26</v>
      </c>
      <c r="M13" s="264">
        <v>27</v>
      </c>
      <c r="N13" s="265">
        <v>28</v>
      </c>
      <c r="O13" s="266" t="s">
        <v>134</v>
      </c>
      <c r="P13" s="265">
        <v>29</v>
      </c>
      <c r="Q13" s="266" t="s">
        <v>135</v>
      </c>
      <c r="R13" s="265">
        <v>30</v>
      </c>
      <c r="S13" s="266" t="s">
        <v>136</v>
      </c>
      <c r="T13" s="265">
        <v>31</v>
      </c>
      <c r="U13" s="266" t="s">
        <v>137</v>
      </c>
      <c r="V13" s="265">
        <v>32</v>
      </c>
      <c r="W13" s="266" t="s">
        <v>138</v>
      </c>
      <c r="X13" s="265">
        <v>33</v>
      </c>
      <c r="Y13" s="266" t="s">
        <v>139</v>
      </c>
      <c r="Z13" s="265">
        <v>34</v>
      </c>
      <c r="AA13" s="266" t="s">
        <v>140</v>
      </c>
      <c r="AC13" s="251">
        <v>26</v>
      </c>
      <c r="AD13" s="267" t="s">
        <v>144</v>
      </c>
    </row>
    <row r="14" spans="1:30" ht="27.75" customHeight="1" x14ac:dyDescent="0.15">
      <c r="A14" s="253">
        <v>10</v>
      </c>
      <c r="B14" s="254"/>
      <c r="C14" s="255"/>
      <c r="D14" s="256" t="s">
        <v>133</v>
      </c>
      <c r="E14" s="257">
        <v>19</v>
      </c>
      <c r="F14" s="257">
        <v>20</v>
      </c>
      <c r="G14" s="257">
        <v>21</v>
      </c>
      <c r="H14" s="257">
        <v>22</v>
      </c>
      <c r="I14" s="257">
        <v>23</v>
      </c>
      <c r="J14" s="257">
        <v>24</v>
      </c>
      <c r="K14" s="257">
        <v>25</v>
      </c>
      <c r="L14" s="257">
        <v>26</v>
      </c>
      <c r="M14" s="257">
        <v>27</v>
      </c>
      <c r="N14" s="258">
        <v>28</v>
      </c>
      <c r="O14" s="259" t="s">
        <v>134</v>
      </c>
      <c r="P14" s="258">
        <v>29</v>
      </c>
      <c r="Q14" s="259" t="s">
        <v>135</v>
      </c>
      <c r="R14" s="258">
        <v>30</v>
      </c>
      <c r="S14" s="259" t="s">
        <v>136</v>
      </c>
      <c r="T14" s="258">
        <v>31</v>
      </c>
      <c r="U14" s="259" t="s">
        <v>137</v>
      </c>
      <c r="V14" s="258">
        <v>32</v>
      </c>
      <c r="W14" s="259" t="s">
        <v>138</v>
      </c>
      <c r="X14" s="258">
        <v>33</v>
      </c>
      <c r="Y14" s="259" t="s">
        <v>139</v>
      </c>
      <c r="Z14" s="258">
        <v>34</v>
      </c>
      <c r="AA14" s="259" t="s">
        <v>140</v>
      </c>
      <c r="AC14" s="251">
        <v>27</v>
      </c>
      <c r="AD14" s="267" t="s">
        <v>123</v>
      </c>
    </row>
    <row r="15" spans="1:30" ht="27.75" customHeight="1" x14ac:dyDescent="0.15">
      <c r="A15" s="260">
        <v>11</v>
      </c>
      <c r="B15" s="261"/>
      <c r="C15" s="262"/>
      <c r="D15" s="263" t="s">
        <v>133</v>
      </c>
      <c r="E15" s="264">
        <v>19</v>
      </c>
      <c r="F15" s="264">
        <v>20</v>
      </c>
      <c r="G15" s="264">
        <v>21</v>
      </c>
      <c r="H15" s="264">
        <v>22</v>
      </c>
      <c r="I15" s="264">
        <v>23</v>
      </c>
      <c r="J15" s="264">
        <v>24</v>
      </c>
      <c r="K15" s="264">
        <v>25</v>
      </c>
      <c r="L15" s="264">
        <v>26</v>
      </c>
      <c r="M15" s="264">
        <v>27</v>
      </c>
      <c r="N15" s="265">
        <v>28</v>
      </c>
      <c r="O15" s="266" t="s">
        <v>134</v>
      </c>
      <c r="P15" s="265">
        <v>29</v>
      </c>
      <c r="Q15" s="266" t="s">
        <v>135</v>
      </c>
      <c r="R15" s="265">
        <v>30</v>
      </c>
      <c r="S15" s="266" t="s">
        <v>136</v>
      </c>
      <c r="T15" s="265">
        <v>31</v>
      </c>
      <c r="U15" s="266" t="s">
        <v>137</v>
      </c>
      <c r="V15" s="265">
        <v>32</v>
      </c>
      <c r="W15" s="266" t="s">
        <v>138</v>
      </c>
      <c r="X15" s="265">
        <v>33</v>
      </c>
      <c r="Y15" s="266" t="s">
        <v>139</v>
      </c>
      <c r="Z15" s="265">
        <v>34</v>
      </c>
      <c r="AA15" s="266" t="s">
        <v>140</v>
      </c>
      <c r="AC15" s="251">
        <v>28</v>
      </c>
      <c r="AD15" s="252" t="s">
        <v>124</v>
      </c>
    </row>
    <row r="16" spans="1:30" ht="27.75" customHeight="1" x14ac:dyDescent="0.15">
      <c r="A16" s="253">
        <v>12</v>
      </c>
      <c r="B16" s="254"/>
      <c r="C16" s="255"/>
      <c r="D16" s="256" t="s">
        <v>133</v>
      </c>
      <c r="E16" s="257">
        <v>19</v>
      </c>
      <c r="F16" s="257">
        <v>20</v>
      </c>
      <c r="G16" s="257">
        <v>21</v>
      </c>
      <c r="H16" s="257">
        <v>22</v>
      </c>
      <c r="I16" s="257">
        <v>23</v>
      </c>
      <c r="J16" s="257">
        <v>24</v>
      </c>
      <c r="K16" s="257">
        <v>25</v>
      </c>
      <c r="L16" s="257">
        <v>26</v>
      </c>
      <c r="M16" s="257">
        <v>27</v>
      </c>
      <c r="N16" s="258">
        <v>28</v>
      </c>
      <c r="O16" s="259" t="s">
        <v>134</v>
      </c>
      <c r="P16" s="258">
        <v>29</v>
      </c>
      <c r="Q16" s="259" t="s">
        <v>135</v>
      </c>
      <c r="R16" s="258">
        <v>30</v>
      </c>
      <c r="S16" s="259" t="s">
        <v>136</v>
      </c>
      <c r="T16" s="258">
        <v>31</v>
      </c>
      <c r="U16" s="259" t="s">
        <v>137</v>
      </c>
      <c r="V16" s="258">
        <v>32</v>
      </c>
      <c r="W16" s="259" t="s">
        <v>138</v>
      </c>
      <c r="X16" s="258">
        <v>33</v>
      </c>
      <c r="Y16" s="259" t="s">
        <v>139</v>
      </c>
      <c r="Z16" s="258">
        <v>34</v>
      </c>
      <c r="AA16" s="259" t="s">
        <v>140</v>
      </c>
      <c r="AC16" s="251">
        <v>29</v>
      </c>
      <c r="AD16" s="252" t="s">
        <v>125</v>
      </c>
    </row>
    <row r="17" spans="1:30" ht="27.75" customHeight="1" x14ac:dyDescent="0.15">
      <c r="A17" s="260">
        <v>13</v>
      </c>
      <c r="B17" s="261"/>
      <c r="C17" s="262"/>
      <c r="D17" s="263" t="s">
        <v>133</v>
      </c>
      <c r="E17" s="264">
        <v>19</v>
      </c>
      <c r="F17" s="264">
        <v>20</v>
      </c>
      <c r="G17" s="264">
        <v>21</v>
      </c>
      <c r="H17" s="264">
        <v>22</v>
      </c>
      <c r="I17" s="264">
        <v>23</v>
      </c>
      <c r="J17" s="264">
        <v>24</v>
      </c>
      <c r="K17" s="264">
        <v>25</v>
      </c>
      <c r="L17" s="264">
        <v>26</v>
      </c>
      <c r="M17" s="264">
        <v>27</v>
      </c>
      <c r="N17" s="265">
        <v>28</v>
      </c>
      <c r="O17" s="266" t="s">
        <v>134</v>
      </c>
      <c r="P17" s="265">
        <v>29</v>
      </c>
      <c r="Q17" s="266" t="s">
        <v>135</v>
      </c>
      <c r="R17" s="265">
        <v>30</v>
      </c>
      <c r="S17" s="266" t="s">
        <v>136</v>
      </c>
      <c r="T17" s="265">
        <v>31</v>
      </c>
      <c r="U17" s="266" t="s">
        <v>137</v>
      </c>
      <c r="V17" s="265">
        <v>32</v>
      </c>
      <c r="W17" s="266" t="s">
        <v>138</v>
      </c>
      <c r="X17" s="265">
        <v>33</v>
      </c>
      <c r="Y17" s="266" t="s">
        <v>139</v>
      </c>
      <c r="Z17" s="265">
        <v>34</v>
      </c>
      <c r="AA17" s="266" t="s">
        <v>140</v>
      </c>
      <c r="AC17" s="251">
        <v>30</v>
      </c>
      <c r="AD17" s="252" t="s">
        <v>145</v>
      </c>
    </row>
    <row r="18" spans="1:30" ht="27.75" customHeight="1" x14ac:dyDescent="0.15">
      <c r="A18" s="253">
        <v>14</v>
      </c>
      <c r="B18" s="254"/>
      <c r="C18" s="255"/>
      <c r="D18" s="256" t="s">
        <v>133</v>
      </c>
      <c r="E18" s="257">
        <v>19</v>
      </c>
      <c r="F18" s="257">
        <v>20</v>
      </c>
      <c r="G18" s="257">
        <v>21</v>
      </c>
      <c r="H18" s="257">
        <v>22</v>
      </c>
      <c r="I18" s="257">
        <v>23</v>
      </c>
      <c r="J18" s="257">
        <v>24</v>
      </c>
      <c r="K18" s="257">
        <v>25</v>
      </c>
      <c r="L18" s="257">
        <v>26</v>
      </c>
      <c r="M18" s="257">
        <v>27</v>
      </c>
      <c r="N18" s="258">
        <v>28</v>
      </c>
      <c r="O18" s="259" t="s">
        <v>134</v>
      </c>
      <c r="P18" s="258">
        <v>29</v>
      </c>
      <c r="Q18" s="259" t="s">
        <v>135</v>
      </c>
      <c r="R18" s="258">
        <v>30</v>
      </c>
      <c r="S18" s="259" t="s">
        <v>136</v>
      </c>
      <c r="T18" s="258">
        <v>31</v>
      </c>
      <c r="U18" s="259" t="s">
        <v>137</v>
      </c>
      <c r="V18" s="258">
        <v>32</v>
      </c>
      <c r="W18" s="259" t="s">
        <v>138</v>
      </c>
      <c r="X18" s="258">
        <v>33</v>
      </c>
      <c r="Y18" s="259" t="s">
        <v>139</v>
      </c>
      <c r="Z18" s="258">
        <v>34</v>
      </c>
      <c r="AA18" s="259" t="s">
        <v>140</v>
      </c>
      <c r="AC18" s="251">
        <v>31</v>
      </c>
      <c r="AD18" s="252" t="s">
        <v>126</v>
      </c>
    </row>
    <row r="19" spans="1:30" ht="27.75" customHeight="1" x14ac:dyDescent="0.15">
      <c r="A19" s="260">
        <v>15</v>
      </c>
      <c r="B19" s="261"/>
      <c r="C19" s="262"/>
      <c r="D19" s="263" t="s">
        <v>133</v>
      </c>
      <c r="E19" s="264">
        <v>19</v>
      </c>
      <c r="F19" s="264">
        <v>20</v>
      </c>
      <c r="G19" s="264">
        <v>21</v>
      </c>
      <c r="H19" s="264">
        <v>22</v>
      </c>
      <c r="I19" s="264">
        <v>23</v>
      </c>
      <c r="J19" s="264">
        <v>24</v>
      </c>
      <c r="K19" s="264">
        <v>25</v>
      </c>
      <c r="L19" s="264">
        <v>26</v>
      </c>
      <c r="M19" s="264">
        <v>27</v>
      </c>
      <c r="N19" s="265">
        <v>28</v>
      </c>
      <c r="O19" s="266" t="s">
        <v>134</v>
      </c>
      <c r="P19" s="265">
        <v>29</v>
      </c>
      <c r="Q19" s="266" t="s">
        <v>135</v>
      </c>
      <c r="R19" s="265">
        <v>30</v>
      </c>
      <c r="S19" s="266" t="s">
        <v>136</v>
      </c>
      <c r="T19" s="265">
        <v>31</v>
      </c>
      <c r="U19" s="266" t="s">
        <v>137</v>
      </c>
      <c r="V19" s="265">
        <v>32</v>
      </c>
      <c r="W19" s="266" t="s">
        <v>138</v>
      </c>
      <c r="X19" s="265">
        <v>33</v>
      </c>
      <c r="Y19" s="266" t="s">
        <v>139</v>
      </c>
      <c r="Z19" s="265">
        <v>34</v>
      </c>
      <c r="AA19" s="266" t="s">
        <v>140</v>
      </c>
      <c r="AC19" s="251">
        <v>32</v>
      </c>
      <c r="AD19" s="252" t="s">
        <v>127</v>
      </c>
    </row>
    <row r="20" spans="1:30" ht="27.75" customHeight="1" x14ac:dyDescent="0.15">
      <c r="A20" s="253">
        <v>16</v>
      </c>
      <c r="B20" s="254"/>
      <c r="C20" s="255"/>
      <c r="D20" s="256" t="s">
        <v>133</v>
      </c>
      <c r="E20" s="257">
        <v>19</v>
      </c>
      <c r="F20" s="257">
        <v>20</v>
      </c>
      <c r="G20" s="257">
        <v>21</v>
      </c>
      <c r="H20" s="257">
        <v>22</v>
      </c>
      <c r="I20" s="257">
        <v>23</v>
      </c>
      <c r="J20" s="257">
        <v>24</v>
      </c>
      <c r="K20" s="257">
        <v>25</v>
      </c>
      <c r="L20" s="257">
        <v>26</v>
      </c>
      <c r="M20" s="257">
        <v>27</v>
      </c>
      <c r="N20" s="258">
        <v>28</v>
      </c>
      <c r="O20" s="259" t="s">
        <v>134</v>
      </c>
      <c r="P20" s="258">
        <v>29</v>
      </c>
      <c r="Q20" s="259" t="s">
        <v>135</v>
      </c>
      <c r="R20" s="258">
        <v>30</v>
      </c>
      <c r="S20" s="259" t="s">
        <v>136</v>
      </c>
      <c r="T20" s="258">
        <v>31</v>
      </c>
      <c r="U20" s="259" t="s">
        <v>137</v>
      </c>
      <c r="V20" s="258">
        <v>32</v>
      </c>
      <c r="W20" s="259" t="s">
        <v>138</v>
      </c>
      <c r="X20" s="258">
        <v>33</v>
      </c>
      <c r="Y20" s="259" t="s">
        <v>139</v>
      </c>
      <c r="Z20" s="258">
        <v>34</v>
      </c>
      <c r="AA20" s="259" t="s">
        <v>140</v>
      </c>
      <c r="AC20" s="251">
        <v>33</v>
      </c>
      <c r="AD20" s="252" t="s">
        <v>128</v>
      </c>
    </row>
    <row r="21" spans="1:30" ht="27.75" customHeight="1" x14ac:dyDescent="0.15">
      <c r="A21" s="260">
        <v>17</v>
      </c>
      <c r="B21" s="261"/>
      <c r="C21" s="262"/>
      <c r="D21" s="263" t="s">
        <v>133</v>
      </c>
      <c r="E21" s="264">
        <v>19</v>
      </c>
      <c r="F21" s="264">
        <v>20</v>
      </c>
      <c r="G21" s="264">
        <v>21</v>
      </c>
      <c r="H21" s="264">
        <v>22</v>
      </c>
      <c r="I21" s="264">
        <v>23</v>
      </c>
      <c r="J21" s="264">
        <v>24</v>
      </c>
      <c r="K21" s="264">
        <v>25</v>
      </c>
      <c r="L21" s="264">
        <v>26</v>
      </c>
      <c r="M21" s="264">
        <v>27</v>
      </c>
      <c r="N21" s="265">
        <v>28</v>
      </c>
      <c r="O21" s="266" t="s">
        <v>134</v>
      </c>
      <c r="P21" s="265">
        <v>29</v>
      </c>
      <c r="Q21" s="266" t="s">
        <v>135</v>
      </c>
      <c r="R21" s="265">
        <v>30</v>
      </c>
      <c r="S21" s="266" t="s">
        <v>136</v>
      </c>
      <c r="T21" s="265">
        <v>31</v>
      </c>
      <c r="U21" s="266" t="s">
        <v>137</v>
      </c>
      <c r="V21" s="265">
        <v>32</v>
      </c>
      <c r="W21" s="266" t="s">
        <v>138</v>
      </c>
      <c r="X21" s="265">
        <v>33</v>
      </c>
      <c r="Y21" s="266" t="s">
        <v>139</v>
      </c>
      <c r="Z21" s="265">
        <v>34</v>
      </c>
      <c r="AA21" s="266" t="s">
        <v>140</v>
      </c>
      <c r="AC21" s="251">
        <v>34</v>
      </c>
      <c r="AD21" s="252" t="s">
        <v>129</v>
      </c>
    </row>
    <row r="22" spans="1:30" ht="27.75" customHeight="1" thickBot="1" x14ac:dyDescent="0.2">
      <c r="A22" s="268">
        <v>18</v>
      </c>
      <c r="B22" s="269"/>
      <c r="C22" s="270"/>
      <c r="D22" s="271" t="s">
        <v>133</v>
      </c>
      <c r="E22" s="272">
        <v>19</v>
      </c>
      <c r="F22" s="272">
        <v>20</v>
      </c>
      <c r="G22" s="272">
        <v>21</v>
      </c>
      <c r="H22" s="272">
        <v>22</v>
      </c>
      <c r="I22" s="272">
        <v>23</v>
      </c>
      <c r="J22" s="272">
        <v>24</v>
      </c>
      <c r="K22" s="272">
        <v>25</v>
      </c>
      <c r="L22" s="272">
        <v>26</v>
      </c>
      <c r="M22" s="272">
        <v>27</v>
      </c>
      <c r="N22" s="273">
        <v>28</v>
      </c>
      <c r="O22" s="274" t="s">
        <v>134</v>
      </c>
      <c r="P22" s="273">
        <v>29</v>
      </c>
      <c r="Q22" s="274" t="s">
        <v>135</v>
      </c>
      <c r="R22" s="273">
        <v>30</v>
      </c>
      <c r="S22" s="274" t="s">
        <v>136</v>
      </c>
      <c r="T22" s="273">
        <v>31</v>
      </c>
      <c r="U22" s="274" t="s">
        <v>137</v>
      </c>
      <c r="V22" s="273">
        <v>32</v>
      </c>
      <c r="W22" s="274" t="s">
        <v>138</v>
      </c>
      <c r="X22" s="273">
        <v>33</v>
      </c>
      <c r="Y22" s="274" t="s">
        <v>139</v>
      </c>
      <c r="Z22" s="273">
        <v>34</v>
      </c>
      <c r="AA22" s="274" t="s">
        <v>140</v>
      </c>
      <c r="AC22" s="251"/>
      <c r="AD22" s="252"/>
    </row>
    <row r="23" spans="1:30" ht="27.75" customHeight="1" thickTop="1" x14ac:dyDescent="0.15">
      <c r="A23" s="275" t="s">
        <v>130</v>
      </c>
      <c r="B23" s="276"/>
      <c r="C23" s="275"/>
      <c r="D23" s="277"/>
      <c r="E23" s="278"/>
      <c r="F23" s="278"/>
      <c r="G23" s="278"/>
      <c r="H23" s="278"/>
      <c r="I23" s="278"/>
      <c r="J23" s="278"/>
      <c r="K23" s="278"/>
      <c r="L23" s="278"/>
      <c r="M23" s="278"/>
      <c r="N23" s="278"/>
      <c r="O23" s="278"/>
      <c r="P23" s="279"/>
      <c r="Q23" s="280"/>
      <c r="R23" s="279"/>
      <c r="S23" s="280"/>
      <c r="T23" s="279"/>
      <c r="U23" s="280"/>
      <c r="V23" s="279"/>
      <c r="W23" s="280"/>
      <c r="X23" s="279"/>
      <c r="Y23" s="280"/>
      <c r="Z23" s="279"/>
      <c r="AA23" s="280"/>
      <c r="AC23" s="251"/>
      <c r="AD23" s="252"/>
    </row>
    <row r="24" spans="1:30" ht="16.5" customHeight="1" x14ac:dyDescent="0.15">
      <c r="A24" s="281"/>
      <c r="B24" s="282"/>
    </row>
    <row r="25" spans="1:30" ht="16.5" customHeight="1" x14ac:dyDescent="0.15">
      <c r="A25" s="281"/>
      <c r="B25" s="282"/>
    </row>
  </sheetData>
  <mergeCells count="4">
    <mergeCell ref="A3:A4"/>
    <mergeCell ref="B3:B4"/>
    <mergeCell ref="C3:C4"/>
    <mergeCell ref="AC3:AD4"/>
  </mergeCells>
  <phoneticPr fontId="11"/>
  <printOptions horizontalCentered="1" verticalCentered="1"/>
  <pageMargins left="0.43307086614173229" right="0.23622047244094491" top="0.27559055118110237" bottom="0.2362204724409449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6</vt:i4>
      </vt:variant>
    </vt:vector>
  </HeadingPairs>
  <TitlesOfParts>
    <vt:vector size="16" baseType="lpstr">
      <vt:lpstr>基本情報（メール申込用）</vt:lpstr>
      <vt:lpstr>団体情報・合計（メール申込用）</vt:lpstr>
      <vt:lpstr>①参加選手登録表 </vt:lpstr>
      <vt:lpstr>②参加馬登録表</vt:lpstr>
      <vt:lpstr>③エントリー表</vt:lpstr>
      <vt:lpstr>④参加人馬登録表（印刷用）</vt:lpstr>
      <vt:lpstr>エントリー表（印刷用_横)①</vt:lpstr>
      <vt:lpstr>団体情報・合計（印刷用_横）</vt:lpstr>
      <vt:lpstr>エントリー表（印刷用_横)②</vt:lpstr>
      <vt:lpstr>エントリー表（印刷用_横)③</vt:lpstr>
      <vt:lpstr>'①参加選手登録表 '!Print_Area</vt:lpstr>
      <vt:lpstr>②参加馬登録表!Print_Area</vt:lpstr>
      <vt:lpstr>③エントリー表!Print_Area</vt:lpstr>
      <vt:lpstr>'④参加人馬登録表（印刷用）'!Print_Area</vt:lpstr>
      <vt:lpstr>'団体情報・合計（メール申込用）'!Print_Area</vt:lpstr>
      <vt:lpstr>'団体情報・合計（印刷用_横）'!Print_Area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有限会社　那須トレーニングファーム</dc:creator>
  <cp:lastModifiedBy>那須トレーニングファーム 有限会社</cp:lastModifiedBy>
  <cp:lastPrinted>2026-01-08T08:13:21Z</cp:lastPrinted>
  <dcterms:created xsi:type="dcterms:W3CDTF">2002-04-15T08:28:27Z</dcterms:created>
  <dcterms:modified xsi:type="dcterms:W3CDTF">2026-01-08T08:14:40Z</dcterms:modified>
</cp:coreProperties>
</file>