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那須トレーニングファーム\Documents\大会関連\オータムHS\"/>
    </mc:Choice>
  </mc:AlternateContent>
  <xr:revisionPtr revIDLastSave="0" documentId="13_ncr:1_{21726E21-0A00-448A-B0B5-89F1AF16BFC8}" xr6:coauthVersionLast="47" xr6:coauthVersionMax="47" xr10:uidLastSave="{00000000-0000-0000-0000-000000000000}"/>
  <workbookProtection workbookAlgorithmName="SHA-512" workbookHashValue="zV71l/sNXhmLnvNFhAM5SmRAsphSOUQ8i+mjvsQHd8xTmMTzY7oxKf0d7IWNXHiWbKnIicVZ13n1gWwkxYwQ5g==" workbookSaltValue="VfcjW1r9+YM3EufPT1sowg==" workbookSpinCount="100000" lockStructure="1"/>
  <bookViews>
    <workbookView xWindow="-120" yWindow="-120" windowWidth="29040" windowHeight="15720" tabRatio="839" activeTab="6" xr2:uid="{00000000-000D-0000-FFFF-FFFF00000000}"/>
  </bookViews>
  <sheets>
    <sheet name="要項" sheetId="46" r:id="rId1"/>
    <sheet name="参加人馬登録表（印刷用）" sheetId="35" state="hidden" r:id="rId2"/>
    <sheet name="エントリー表（印刷用_横)" sheetId="38" state="hidden" r:id="rId3"/>
    <sheet name="基本情報（メール申込用）" sheetId="22" state="hidden" r:id="rId4"/>
    <sheet name="エントリー表（印刷用_横) (2)" sheetId="47" state="hidden" r:id="rId5"/>
    <sheet name="団体情報・合計（印刷用_横）" sheetId="39" state="hidden" r:id="rId6"/>
    <sheet name="参加選手登録表 (メール申込用)" sheetId="16" r:id="rId7"/>
    <sheet name="参加馬登録表 (メール申込用)" sheetId="15" r:id="rId8"/>
    <sheet name="エントリー表（メール申込用）" sheetId="20" r:id="rId9"/>
    <sheet name="団体情報・合計（メール申込用）" sheetId="21" r:id="rId10"/>
    <sheet name="参加人馬登録表（メール申込_印刷用）" sheetId="42" state="hidden" r:id="rId11"/>
  </sheets>
  <externalReferences>
    <externalReference r:id="rId12"/>
  </externalReferences>
  <definedNames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8">'エントリー表（メール申込用）'!$A$3:$I$154</definedName>
    <definedName name="_xlnm.Print_Area" localSheetId="10">'参加人馬登録表（メール申込_印刷用）'!$A$1:$M$25</definedName>
    <definedName name="_xlnm.Print_Area" localSheetId="1">'参加人馬登録表（印刷用）'!$A$1:$N$29</definedName>
    <definedName name="_xlnm.Print_Area" localSheetId="6">'参加選手登録表 (メール申込用)'!$A$3:$G$54</definedName>
    <definedName name="_xlnm.Print_Area" localSheetId="7">'参加馬登録表 (メール申込用)'!$A$3:$U$55</definedName>
    <definedName name="_xlnm.Print_Area" localSheetId="9">'団体情報・合計（メール申込用）'!$A$1:$E$29</definedName>
    <definedName name="_xlnm.Print_Area" localSheetId="5">'団体情報・合計（印刷用_横）'!$A$1:$H$27</definedName>
    <definedName name="_xlnm.Print_Area" localSheetId="0">要項!$A$1:$M$91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7" l="1"/>
  <c r="A1" i="38"/>
  <c r="I61" i="46"/>
  <c r="D15" i="21" l="1"/>
  <c r="D16" i="21"/>
  <c r="G5" i="20"/>
  <c r="G6" i="20"/>
  <c r="G7" i="20"/>
  <c r="C6" i="15"/>
  <c r="C7" i="15"/>
  <c r="C8" i="15"/>
  <c r="C9" i="15"/>
  <c r="C10" i="15"/>
  <c r="C11" i="15"/>
  <c r="C12" i="15"/>
  <c r="C13" i="15"/>
  <c r="C14" i="15"/>
  <c r="C15" i="15"/>
  <c r="A100" i="42"/>
  <c r="H99" i="42"/>
  <c r="G99" i="42"/>
  <c r="F99" i="42"/>
  <c r="E99" i="42"/>
  <c r="D99" i="42"/>
  <c r="C99" i="42"/>
  <c r="B99" i="42"/>
  <c r="A99" i="42"/>
  <c r="A98" i="42"/>
  <c r="H97" i="42"/>
  <c r="G97" i="42"/>
  <c r="F97" i="42"/>
  <c r="E97" i="42"/>
  <c r="D97" i="42"/>
  <c r="C97" i="42"/>
  <c r="B97" i="42"/>
  <c r="A97" i="42"/>
  <c r="A96" i="42"/>
  <c r="H95" i="42"/>
  <c r="G95" i="42"/>
  <c r="F95" i="42"/>
  <c r="E95" i="42"/>
  <c r="D95" i="42"/>
  <c r="C95" i="42"/>
  <c r="B95" i="42"/>
  <c r="A95" i="42"/>
  <c r="A94" i="42"/>
  <c r="H93" i="42"/>
  <c r="G93" i="42"/>
  <c r="F93" i="42"/>
  <c r="E93" i="42"/>
  <c r="D93" i="42"/>
  <c r="C93" i="42"/>
  <c r="B93" i="42"/>
  <c r="A93" i="42"/>
  <c r="A92" i="42"/>
  <c r="H91" i="42"/>
  <c r="G91" i="42"/>
  <c r="F91" i="42"/>
  <c r="E91" i="42"/>
  <c r="D91" i="42"/>
  <c r="C91" i="42"/>
  <c r="B91" i="42"/>
  <c r="A91" i="42"/>
  <c r="H89" i="42"/>
  <c r="G89" i="42"/>
  <c r="F89" i="42"/>
  <c r="E89" i="42"/>
  <c r="D89" i="42"/>
  <c r="C89" i="42"/>
  <c r="B89" i="42"/>
  <c r="A89" i="42"/>
  <c r="H87" i="42"/>
  <c r="G87" i="42"/>
  <c r="F87" i="42"/>
  <c r="E87" i="42"/>
  <c r="D87" i="42"/>
  <c r="C87" i="42"/>
  <c r="B87" i="42"/>
  <c r="A87" i="42"/>
  <c r="H85" i="42"/>
  <c r="G85" i="42"/>
  <c r="F85" i="42"/>
  <c r="E85" i="42"/>
  <c r="D85" i="42"/>
  <c r="C85" i="42"/>
  <c r="B85" i="42"/>
  <c r="A85" i="42"/>
  <c r="K84" i="42"/>
  <c r="J84" i="42"/>
  <c r="M83" i="42"/>
  <c r="L83" i="42"/>
  <c r="K83" i="42"/>
  <c r="J83" i="42"/>
  <c r="H83" i="42"/>
  <c r="G83" i="42"/>
  <c r="F83" i="42"/>
  <c r="E83" i="42"/>
  <c r="D83" i="42"/>
  <c r="C83" i="42"/>
  <c r="B83" i="42"/>
  <c r="A83" i="42"/>
  <c r="K82" i="42"/>
  <c r="J82" i="42"/>
  <c r="M81" i="42"/>
  <c r="L81" i="42"/>
  <c r="K81" i="42"/>
  <c r="J81" i="42"/>
  <c r="H81" i="42"/>
  <c r="G81" i="42"/>
  <c r="F81" i="42"/>
  <c r="E81" i="42"/>
  <c r="D81" i="42"/>
  <c r="C81" i="42"/>
  <c r="B81" i="42"/>
  <c r="A81" i="42"/>
  <c r="K75" i="42"/>
  <c r="J75" i="42"/>
  <c r="M74" i="42"/>
  <c r="L74" i="42"/>
  <c r="K74" i="42"/>
  <c r="J74" i="42"/>
  <c r="H74" i="42"/>
  <c r="G74" i="42"/>
  <c r="F74" i="42"/>
  <c r="E74" i="42"/>
  <c r="D74" i="42"/>
  <c r="C74" i="42"/>
  <c r="B74" i="42"/>
  <c r="A74" i="42"/>
  <c r="J73" i="42"/>
  <c r="M72" i="42"/>
  <c r="L72" i="42"/>
  <c r="K72" i="42"/>
  <c r="J72" i="42"/>
  <c r="H72" i="42"/>
  <c r="G72" i="42"/>
  <c r="F72" i="42"/>
  <c r="E72" i="42"/>
  <c r="D72" i="42"/>
  <c r="C72" i="42"/>
  <c r="B72" i="42"/>
  <c r="A72" i="42"/>
  <c r="J71" i="42"/>
  <c r="M70" i="42"/>
  <c r="L70" i="42"/>
  <c r="K70" i="42"/>
  <c r="J70" i="42"/>
  <c r="H70" i="42"/>
  <c r="G70" i="42"/>
  <c r="F70" i="42"/>
  <c r="E70" i="42"/>
  <c r="D70" i="42"/>
  <c r="C70" i="42"/>
  <c r="B70" i="42"/>
  <c r="A70" i="42"/>
  <c r="J69" i="42"/>
  <c r="M68" i="42"/>
  <c r="L68" i="42"/>
  <c r="K68" i="42"/>
  <c r="J68" i="42"/>
  <c r="H68" i="42"/>
  <c r="G68" i="42"/>
  <c r="F68" i="42"/>
  <c r="E68" i="42"/>
  <c r="D68" i="42"/>
  <c r="C68" i="42"/>
  <c r="B68" i="42"/>
  <c r="A68" i="42"/>
  <c r="J67" i="42"/>
  <c r="M66" i="42"/>
  <c r="L66" i="42"/>
  <c r="K66" i="42"/>
  <c r="J66" i="42"/>
  <c r="H66" i="42"/>
  <c r="G66" i="42"/>
  <c r="F66" i="42"/>
  <c r="E66" i="42"/>
  <c r="D66" i="42"/>
  <c r="C66" i="42"/>
  <c r="B66" i="42"/>
  <c r="A66" i="42"/>
  <c r="J65" i="42"/>
  <c r="M64" i="42"/>
  <c r="L64" i="42"/>
  <c r="K64" i="42"/>
  <c r="J64" i="42"/>
  <c r="H64" i="42"/>
  <c r="G64" i="42"/>
  <c r="F64" i="42"/>
  <c r="E64" i="42"/>
  <c r="D64" i="42"/>
  <c r="C64" i="42"/>
  <c r="B64" i="42"/>
  <c r="A64" i="42"/>
  <c r="J63" i="42"/>
  <c r="M62" i="42"/>
  <c r="L62" i="42"/>
  <c r="K62" i="42"/>
  <c r="J62" i="42"/>
  <c r="H62" i="42"/>
  <c r="G62" i="42"/>
  <c r="F62" i="42"/>
  <c r="E62" i="42"/>
  <c r="D62" i="42"/>
  <c r="C62" i="42"/>
  <c r="B62" i="42"/>
  <c r="A62" i="42"/>
  <c r="J61" i="42"/>
  <c r="M60" i="42"/>
  <c r="L60" i="42"/>
  <c r="K60" i="42"/>
  <c r="J60" i="42"/>
  <c r="H60" i="42"/>
  <c r="G60" i="42"/>
  <c r="F60" i="42"/>
  <c r="E60" i="42"/>
  <c r="D60" i="42"/>
  <c r="C60" i="42"/>
  <c r="B60" i="42"/>
  <c r="A60" i="42"/>
  <c r="J59" i="42"/>
  <c r="M58" i="42"/>
  <c r="L58" i="42"/>
  <c r="K58" i="42"/>
  <c r="J58" i="42"/>
  <c r="H58" i="42"/>
  <c r="G58" i="42"/>
  <c r="F58" i="42"/>
  <c r="E58" i="42"/>
  <c r="D58" i="42"/>
  <c r="C58" i="42"/>
  <c r="B58" i="42"/>
  <c r="A58" i="42"/>
  <c r="J57" i="42"/>
  <c r="M56" i="42"/>
  <c r="L56" i="42"/>
  <c r="K56" i="42"/>
  <c r="J56" i="42"/>
  <c r="H56" i="42"/>
  <c r="G56" i="42"/>
  <c r="F56" i="42"/>
  <c r="E56" i="42"/>
  <c r="D56" i="42"/>
  <c r="C56" i="42"/>
  <c r="B56" i="42"/>
  <c r="A56" i="42"/>
  <c r="J50" i="42"/>
  <c r="M49" i="42"/>
  <c r="L49" i="42"/>
  <c r="K49" i="42"/>
  <c r="J49" i="42"/>
  <c r="H49" i="42"/>
  <c r="G49" i="42"/>
  <c r="F49" i="42"/>
  <c r="E49" i="42"/>
  <c r="D49" i="42"/>
  <c r="C49" i="42"/>
  <c r="B49" i="42"/>
  <c r="A49" i="42"/>
  <c r="J48" i="42"/>
  <c r="M47" i="42"/>
  <c r="L47" i="42"/>
  <c r="K47" i="42"/>
  <c r="J47" i="42"/>
  <c r="H47" i="42"/>
  <c r="G47" i="42"/>
  <c r="F47" i="42"/>
  <c r="E47" i="42"/>
  <c r="D47" i="42"/>
  <c r="C47" i="42"/>
  <c r="B47" i="42"/>
  <c r="A47" i="42"/>
  <c r="J46" i="42"/>
  <c r="M45" i="42"/>
  <c r="L45" i="42"/>
  <c r="K45" i="42"/>
  <c r="J45" i="42"/>
  <c r="H45" i="42"/>
  <c r="G45" i="42"/>
  <c r="F45" i="42"/>
  <c r="E45" i="42"/>
  <c r="D45" i="42"/>
  <c r="C45" i="42"/>
  <c r="B45" i="42"/>
  <c r="A45" i="42"/>
  <c r="J44" i="42"/>
  <c r="M43" i="42"/>
  <c r="L43" i="42"/>
  <c r="K43" i="42"/>
  <c r="J43" i="42"/>
  <c r="H43" i="42"/>
  <c r="G43" i="42"/>
  <c r="F43" i="42"/>
  <c r="E43" i="42"/>
  <c r="D43" i="42"/>
  <c r="C43" i="42"/>
  <c r="B43" i="42"/>
  <c r="A43" i="42"/>
  <c r="J42" i="42"/>
  <c r="M41" i="42"/>
  <c r="L41" i="42"/>
  <c r="K41" i="42"/>
  <c r="J41" i="42"/>
  <c r="H41" i="42"/>
  <c r="G41" i="42"/>
  <c r="F41" i="42"/>
  <c r="E41" i="42"/>
  <c r="D41" i="42"/>
  <c r="C41" i="42"/>
  <c r="B41" i="42"/>
  <c r="A41" i="42"/>
  <c r="J40" i="42"/>
  <c r="M39" i="42"/>
  <c r="L39" i="42"/>
  <c r="K39" i="42"/>
  <c r="J39" i="42"/>
  <c r="H39" i="42"/>
  <c r="G39" i="42"/>
  <c r="F39" i="42"/>
  <c r="E39" i="42"/>
  <c r="D39" i="42"/>
  <c r="C39" i="42"/>
  <c r="B39" i="42"/>
  <c r="A39" i="42"/>
  <c r="J38" i="42"/>
  <c r="M37" i="42"/>
  <c r="L37" i="42"/>
  <c r="K37" i="42"/>
  <c r="J37" i="42"/>
  <c r="H37" i="42"/>
  <c r="G37" i="42"/>
  <c r="F37" i="42"/>
  <c r="E37" i="42"/>
  <c r="D37" i="42"/>
  <c r="C37" i="42"/>
  <c r="B37" i="42"/>
  <c r="A37" i="42"/>
  <c r="J36" i="42"/>
  <c r="M35" i="42"/>
  <c r="L35" i="42"/>
  <c r="K35" i="42"/>
  <c r="J35" i="42"/>
  <c r="H35" i="42"/>
  <c r="G35" i="42"/>
  <c r="F35" i="42"/>
  <c r="E35" i="42"/>
  <c r="D35" i="42"/>
  <c r="C35" i="42"/>
  <c r="B35" i="42"/>
  <c r="A35" i="42"/>
  <c r="J34" i="42"/>
  <c r="M33" i="42"/>
  <c r="L33" i="42"/>
  <c r="K33" i="42"/>
  <c r="J33" i="42"/>
  <c r="H33" i="42"/>
  <c r="G33" i="42"/>
  <c r="F33" i="42"/>
  <c r="E33" i="42"/>
  <c r="D33" i="42"/>
  <c r="C33" i="42"/>
  <c r="B33" i="42"/>
  <c r="A33" i="42"/>
  <c r="J32" i="42"/>
  <c r="M31" i="42"/>
  <c r="L31" i="42"/>
  <c r="K31" i="42"/>
  <c r="J31" i="42"/>
  <c r="H31" i="42"/>
  <c r="G31" i="42"/>
  <c r="F31" i="42"/>
  <c r="E31" i="42"/>
  <c r="D31" i="42"/>
  <c r="C31" i="42"/>
  <c r="B31" i="42"/>
  <c r="A31" i="42"/>
  <c r="J25" i="42"/>
  <c r="M24" i="42"/>
  <c r="L24" i="42"/>
  <c r="K24" i="42"/>
  <c r="J24" i="42"/>
  <c r="H24" i="42"/>
  <c r="G24" i="42"/>
  <c r="F24" i="42"/>
  <c r="E24" i="42"/>
  <c r="D24" i="42"/>
  <c r="C24" i="42"/>
  <c r="B24" i="42"/>
  <c r="A24" i="42"/>
  <c r="J23" i="42"/>
  <c r="M22" i="42"/>
  <c r="L22" i="42"/>
  <c r="K22" i="42"/>
  <c r="J22" i="42"/>
  <c r="H22" i="42"/>
  <c r="G22" i="42"/>
  <c r="F22" i="42"/>
  <c r="E22" i="42"/>
  <c r="D22" i="42"/>
  <c r="C22" i="42"/>
  <c r="B22" i="42"/>
  <c r="A22" i="42"/>
  <c r="J21" i="42"/>
  <c r="M20" i="42"/>
  <c r="L20" i="42"/>
  <c r="K20" i="42"/>
  <c r="J20" i="42"/>
  <c r="H20" i="42"/>
  <c r="G20" i="42"/>
  <c r="F20" i="42"/>
  <c r="E20" i="42"/>
  <c r="D20" i="42"/>
  <c r="C20" i="42"/>
  <c r="B20" i="42"/>
  <c r="A20" i="42"/>
  <c r="J19" i="42"/>
  <c r="M18" i="42"/>
  <c r="L18" i="42"/>
  <c r="K18" i="42"/>
  <c r="J18" i="42"/>
  <c r="H18" i="42"/>
  <c r="G18" i="42"/>
  <c r="F18" i="42"/>
  <c r="E18" i="42"/>
  <c r="D18" i="42"/>
  <c r="C18" i="42"/>
  <c r="B18" i="42"/>
  <c r="A18" i="42"/>
  <c r="J17" i="42"/>
  <c r="M16" i="42"/>
  <c r="L16" i="42"/>
  <c r="K16" i="42"/>
  <c r="J16" i="42"/>
  <c r="H16" i="42"/>
  <c r="G16" i="42"/>
  <c r="F16" i="42"/>
  <c r="E16" i="42"/>
  <c r="D16" i="42"/>
  <c r="C16" i="42"/>
  <c r="B16" i="42"/>
  <c r="A16" i="42"/>
  <c r="J15" i="42"/>
  <c r="M14" i="42"/>
  <c r="L14" i="42"/>
  <c r="K14" i="42"/>
  <c r="J14" i="42"/>
  <c r="H14" i="42"/>
  <c r="G14" i="42"/>
  <c r="F14" i="42"/>
  <c r="E14" i="42"/>
  <c r="D14" i="42"/>
  <c r="C14" i="42"/>
  <c r="B14" i="42"/>
  <c r="A14" i="42"/>
  <c r="J13" i="42"/>
  <c r="A13" i="42"/>
  <c r="M12" i="42"/>
  <c r="L12" i="42"/>
  <c r="K12" i="42"/>
  <c r="J12" i="42"/>
  <c r="H12" i="42"/>
  <c r="G12" i="42"/>
  <c r="F12" i="42"/>
  <c r="E12" i="42"/>
  <c r="D12" i="42"/>
  <c r="C12" i="42"/>
  <c r="B12" i="42"/>
  <c r="A12" i="42"/>
  <c r="J11" i="42"/>
  <c r="A11" i="42"/>
  <c r="M10" i="42"/>
  <c r="L10" i="42"/>
  <c r="K10" i="42"/>
  <c r="J10" i="42"/>
  <c r="H10" i="42"/>
  <c r="G10" i="42"/>
  <c r="F10" i="42"/>
  <c r="E10" i="42"/>
  <c r="D10" i="42"/>
  <c r="C10" i="42"/>
  <c r="B10" i="42"/>
  <c r="A10" i="42"/>
  <c r="K9" i="42"/>
  <c r="J9" i="42"/>
  <c r="A9" i="42"/>
  <c r="M8" i="42"/>
  <c r="L8" i="42"/>
  <c r="K8" i="42"/>
  <c r="J8" i="42"/>
  <c r="H8" i="42"/>
  <c r="G8" i="42"/>
  <c r="F8" i="42"/>
  <c r="E8" i="42"/>
  <c r="D8" i="42"/>
  <c r="C8" i="42"/>
  <c r="B8" i="42"/>
  <c r="A8" i="42"/>
  <c r="K7" i="42"/>
  <c r="J7" i="42"/>
  <c r="A7" i="42"/>
  <c r="M6" i="42"/>
  <c r="L6" i="42"/>
  <c r="K6" i="42"/>
  <c r="J6" i="42"/>
  <c r="H6" i="42"/>
  <c r="G6" i="42"/>
  <c r="F6" i="42"/>
  <c r="E6" i="42"/>
  <c r="D6" i="42"/>
  <c r="C6" i="42"/>
  <c r="B6" i="42"/>
  <c r="A6" i="42"/>
  <c r="J1" i="42"/>
  <c r="J76" i="42" s="1"/>
  <c r="E1" i="42"/>
  <c r="E76" i="42" s="1"/>
  <c r="A1" i="42"/>
  <c r="A76" i="42" s="1"/>
  <c r="B20" i="39"/>
  <c r="A26" i="42" l="1"/>
  <c r="J26" i="42"/>
  <c r="A51" i="42"/>
  <c r="E51" i="42"/>
  <c r="J51" i="42"/>
  <c r="E26" i="42"/>
  <c r="G8" i="20" l="1"/>
  <c r="G9" i="20"/>
  <c r="G10" i="20"/>
  <c r="G11" i="20"/>
  <c r="G12" i="20"/>
  <c r="G13" i="20"/>
  <c r="G14" i="20"/>
  <c r="G15" i="20"/>
  <c r="G16" i="20"/>
  <c r="G17" i="20"/>
  <c r="G18" i="20"/>
  <c r="B29" i="21"/>
  <c r="A1" i="39" l="1"/>
  <c r="I20" i="35" l="1"/>
  <c r="H20" i="35"/>
  <c r="G20" i="35"/>
  <c r="F20" i="35"/>
  <c r="E20" i="35"/>
  <c r="C20" i="35"/>
  <c r="B20" i="35"/>
  <c r="I16" i="35" l="1"/>
  <c r="H16" i="35"/>
  <c r="G16" i="35"/>
  <c r="F16" i="35"/>
  <c r="E16" i="35"/>
  <c r="C16" i="35"/>
  <c r="B16" i="35"/>
  <c r="I24" i="35" l="1"/>
  <c r="H24" i="35"/>
  <c r="G24" i="35"/>
  <c r="F24" i="35"/>
  <c r="E24" i="35"/>
  <c r="C24" i="35"/>
  <c r="B24" i="35"/>
  <c r="I14" i="35"/>
  <c r="H14" i="35"/>
  <c r="G14" i="35"/>
  <c r="F14" i="35"/>
  <c r="E14" i="35"/>
  <c r="C14" i="35"/>
  <c r="B14" i="35"/>
  <c r="I12" i="35"/>
  <c r="H12" i="35"/>
  <c r="G12" i="35"/>
  <c r="F12" i="35"/>
  <c r="E12" i="35"/>
  <c r="C12" i="35"/>
  <c r="B12" i="35"/>
  <c r="I10" i="35"/>
  <c r="H10" i="35"/>
  <c r="G10" i="35"/>
  <c r="F10" i="35"/>
  <c r="E10" i="35"/>
  <c r="C10" i="35"/>
  <c r="B10" i="35"/>
  <c r="I8" i="35"/>
  <c r="H8" i="35"/>
  <c r="G8" i="35"/>
  <c r="F8" i="35"/>
  <c r="E8" i="35"/>
  <c r="C8" i="35"/>
  <c r="B8" i="35"/>
  <c r="I6" i="35"/>
  <c r="H6" i="35"/>
  <c r="G6" i="35"/>
  <c r="F6" i="35"/>
  <c r="E6" i="35"/>
  <c r="C6" i="35"/>
  <c r="B6" i="35"/>
  <c r="F1" i="35"/>
  <c r="B1" i="35"/>
  <c r="J10" i="15" l="1"/>
  <c r="A15" i="42" s="1"/>
  <c r="J11" i="15"/>
  <c r="A17" i="42" s="1"/>
  <c r="J12" i="15"/>
  <c r="A19" i="42" s="1"/>
  <c r="J13" i="15"/>
  <c r="A21" i="42" s="1"/>
  <c r="C17" i="21" l="1"/>
  <c r="C16" i="21"/>
  <c r="C15" i="21"/>
  <c r="R6" i="15" l="1"/>
  <c r="Q6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Q7" i="15"/>
  <c r="R7" i="15"/>
  <c r="Q8" i="15"/>
  <c r="R8" i="15"/>
  <c r="Q9" i="15"/>
  <c r="R9" i="15"/>
  <c r="Q10" i="15"/>
  <c r="R10" i="15"/>
  <c r="Q11" i="15"/>
  <c r="R11" i="15"/>
  <c r="Q12" i="15"/>
  <c r="R12" i="15"/>
  <c r="Q13" i="15"/>
  <c r="R13" i="15"/>
  <c r="Q14" i="15"/>
  <c r="R14" i="15"/>
  <c r="Q15" i="15"/>
  <c r="R15" i="15"/>
  <c r="Q16" i="15"/>
  <c r="R16" i="15"/>
  <c r="Q17" i="15"/>
  <c r="R17" i="15"/>
  <c r="Q18" i="15"/>
  <c r="R18" i="15"/>
  <c r="Q19" i="15"/>
  <c r="R19" i="15"/>
  <c r="Q20" i="15"/>
  <c r="R20" i="15"/>
  <c r="Q21" i="15"/>
  <c r="R21" i="15"/>
  <c r="Q22" i="15"/>
  <c r="R22" i="15"/>
  <c r="Q23" i="15"/>
  <c r="R23" i="15"/>
  <c r="Q24" i="15"/>
  <c r="R24" i="15"/>
  <c r="Q25" i="15"/>
  <c r="R25" i="15"/>
  <c r="Q26" i="15"/>
  <c r="R26" i="15"/>
  <c r="Q27" i="15"/>
  <c r="R27" i="15"/>
  <c r="Q28" i="15"/>
  <c r="R28" i="15"/>
  <c r="Q29" i="15"/>
  <c r="R29" i="15"/>
  <c r="Q30" i="15"/>
  <c r="R30" i="15"/>
  <c r="Q31" i="15"/>
  <c r="R31" i="15"/>
  <c r="Q32" i="15"/>
  <c r="R32" i="15"/>
  <c r="Q33" i="15"/>
  <c r="R33" i="15"/>
  <c r="Q34" i="15"/>
  <c r="R34" i="15"/>
  <c r="Q35" i="15"/>
  <c r="R35" i="15"/>
  <c r="Q36" i="15"/>
  <c r="R36" i="15"/>
  <c r="Q37" i="15"/>
  <c r="R37" i="15"/>
  <c r="Q38" i="15"/>
  <c r="R38" i="15"/>
  <c r="Q39" i="15"/>
  <c r="R39" i="15"/>
  <c r="Q40" i="15"/>
  <c r="R40" i="15"/>
  <c r="Q41" i="15"/>
  <c r="R41" i="15"/>
  <c r="Q42" i="15"/>
  <c r="R42" i="15"/>
  <c r="Q43" i="15"/>
  <c r="R43" i="15"/>
  <c r="Q44" i="15"/>
  <c r="R44" i="15"/>
  <c r="Q45" i="15"/>
  <c r="R45" i="15"/>
  <c r="Q46" i="15"/>
  <c r="R46" i="15"/>
  <c r="Q47" i="15"/>
  <c r="R47" i="15"/>
  <c r="Q48" i="15"/>
  <c r="R48" i="15"/>
  <c r="Q49" i="15"/>
  <c r="R49" i="15"/>
  <c r="Q50" i="15"/>
  <c r="R50" i="15"/>
  <c r="Q51" i="15"/>
  <c r="R51" i="15"/>
  <c r="Q52" i="15"/>
  <c r="R52" i="15"/>
  <c r="Q53" i="15"/>
  <c r="R53" i="15"/>
  <c r="Q54" i="15"/>
  <c r="R54" i="15"/>
  <c r="Q55" i="15"/>
  <c r="R55" i="15"/>
  <c r="E16" i="21" l="1"/>
  <c r="E15" i="21"/>
  <c r="D17" i="21"/>
  <c r="A1" i="16" l="1"/>
  <c r="A1" i="15"/>
  <c r="A1" i="21"/>
  <c r="A1" i="20"/>
  <c r="A154" i="20"/>
  <c r="I154" i="20" s="1"/>
  <c r="A153" i="20"/>
  <c r="I153" i="20" s="1"/>
  <c r="A152" i="20"/>
  <c r="I152" i="20" s="1"/>
  <c r="A151" i="20"/>
  <c r="I151" i="20" s="1"/>
  <c r="A150" i="20"/>
  <c r="I150" i="20" s="1"/>
  <c r="A149" i="20"/>
  <c r="I149" i="20" s="1"/>
  <c r="A148" i="20"/>
  <c r="I148" i="20" s="1"/>
  <c r="A147" i="20"/>
  <c r="I147" i="20" s="1"/>
  <c r="A146" i="20"/>
  <c r="I146" i="20" s="1"/>
  <c r="A145" i="20"/>
  <c r="I145" i="20" s="1"/>
  <c r="A144" i="20"/>
  <c r="I144" i="20" s="1"/>
  <c r="A143" i="20"/>
  <c r="I143" i="20" s="1"/>
  <c r="A142" i="20"/>
  <c r="I142" i="20" s="1"/>
  <c r="A141" i="20"/>
  <c r="I141" i="20" s="1"/>
  <c r="A140" i="20"/>
  <c r="I140" i="20" s="1"/>
  <c r="A139" i="20"/>
  <c r="I139" i="20" s="1"/>
  <c r="A138" i="20"/>
  <c r="I138" i="20" s="1"/>
  <c r="A137" i="20"/>
  <c r="I137" i="20" s="1"/>
  <c r="A136" i="20"/>
  <c r="I136" i="20" s="1"/>
  <c r="A135" i="20"/>
  <c r="I135" i="20" s="1"/>
  <c r="A134" i="20"/>
  <c r="I134" i="20" s="1"/>
  <c r="A133" i="20"/>
  <c r="I133" i="20" s="1"/>
  <c r="A132" i="20"/>
  <c r="I132" i="20" s="1"/>
  <c r="A131" i="20"/>
  <c r="I131" i="20" s="1"/>
  <c r="A130" i="20"/>
  <c r="I130" i="20" s="1"/>
  <c r="A129" i="20"/>
  <c r="I129" i="20" s="1"/>
  <c r="A128" i="20"/>
  <c r="I128" i="20" s="1"/>
  <c r="A127" i="20"/>
  <c r="I127" i="20" s="1"/>
  <c r="A126" i="20"/>
  <c r="I126" i="20" s="1"/>
  <c r="A125" i="20"/>
  <c r="I125" i="20" s="1"/>
  <c r="A124" i="20"/>
  <c r="I124" i="20" s="1"/>
  <c r="A123" i="20"/>
  <c r="I123" i="20" s="1"/>
  <c r="A122" i="20"/>
  <c r="I122" i="20" s="1"/>
  <c r="A121" i="20"/>
  <c r="I121" i="20" s="1"/>
  <c r="A120" i="20"/>
  <c r="I120" i="20" s="1"/>
  <c r="A119" i="20"/>
  <c r="I119" i="20" s="1"/>
  <c r="A118" i="20"/>
  <c r="I118" i="20" s="1"/>
  <c r="A117" i="20"/>
  <c r="I117" i="20" s="1"/>
  <c r="A116" i="20"/>
  <c r="I116" i="20" s="1"/>
  <c r="A115" i="20"/>
  <c r="I115" i="20" s="1"/>
  <c r="A114" i="20"/>
  <c r="I114" i="20" s="1"/>
  <c r="A113" i="20"/>
  <c r="I113" i="20" s="1"/>
  <c r="A112" i="20"/>
  <c r="I112" i="20" s="1"/>
  <c r="A111" i="20"/>
  <c r="I111" i="20" s="1"/>
  <c r="A110" i="20"/>
  <c r="I110" i="20" s="1"/>
  <c r="A109" i="20"/>
  <c r="I109" i="20" s="1"/>
  <c r="A108" i="20"/>
  <c r="I108" i="20" s="1"/>
  <c r="A107" i="20"/>
  <c r="I107" i="20" s="1"/>
  <c r="A106" i="20"/>
  <c r="I106" i="20" s="1"/>
  <c r="A105" i="20"/>
  <c r="I105" i="20" s="1"/>
  <c r="A104" i="20"/>
  <c r="I104" i="20" s="1"/>
  <c r="A103" i="20"/>
  <c r="I103" i="20" s="1"/>
  <c r="A102" i="20"/>
  <c r="I102" i="20" s="1"/>
  <c r="A101" i="20"/>
  <c r="I101" i="20" s="1"/>
  <c r="A100" i="20"/>
  <c r="I100" i="20" s="1"/>
  <c r="A99" i="20"/>
  <c r="I99" i="20" s="1"/>
  <c r="A98" i="20"/>
  <c r="I98" i="20" s="1"/>
  <c r="A97" i="20"/>
  <c r="I97" i="20" s="1"/>
  <c r="A96" i="20"/>
  <c r="I96" i="20" s="1"/>
  <c r="A95" i="20"/>
  <c r="I95" i="20" s="1"/>
  <c r="A94" i="20"/>
  <c r="I94" i="20" s="1"/>
  <c r="A93" i="20"/>
  <c r="I93" i="20" s="1"/>
  <c r="A92" i="20"/>
  <c r="I92" i="20" s="1"/>
  <c r="A91" i="20"/>
  <c r="I91" i="20" s="1"/>
  <c r="A90" i="20"/>
  <c r="I90" i="20" s="1"/>
  <c r="A89" i="20"/>
  <c r="I89" i="20" s="1"/>
  <c r="A88" i="20"/>
  <c r="I88" i="20" s="1"/>
  <c r="A87" i="20"/>
  <c r="I87" i="20" s="1"/>
  <c r="A86" i="20"/>
  <c r="I86" i="20" s="1"/>
  <c r="A85" i="20"/>
  <c r="I85" i="20" s="1"/>
  <c r="A84" i="20"/>
  <c r="I84" i="20" s="1"/>
  <c r="A83" i="20"/>
  <c r="I83" i="20" s="1"/>
  <c r="A82" i="20"/>
  <c r="I82" i="20" s="1"/>
  <c r="A81" i="20"/>
  <c r="I81" i="20" s="1"/>
  <c r="A80" i="20"/>
  <c r="I80" i="20" s="1"/>
  <c r="A79" i="20"/>
  <c r="I79" i="20" s="1"/>
  <c r="A78" i="20"/>
  <c r="I78" i="20" s="1"/>
  <c r="A77" i="20"/>
  <c r="I77" i="20" s="1"/>
  <c r="A76" i="20"/>
  <c r="I76" i="20" s="1"/>
  <c r="A75" i="20"/>
  <c r="I75" i="20" s="1"/>
  <c r="A74" i="20"/>
  <c r="I74" i="20" s="1"/>
  <c r="A73" i="20"/>
  <c r="I73" i="20" s="1"/>
  <c r="A72" i="20"/>
  <c r="I72" i="20" s="1"/>
  <c r="A71" i="20"/>
  <c r="I71" i="20" s="1"/>
  <c r="A70" i="20"/>
  <c r="I70" i="20" s="1"/>
  <c r="A69" i="20"/>
  <c r="I69" i="20" s="1"/>
  <c r="A68" i="20"/>
  <c r="I68" i="20" s="1"/>
  <c r="A67" i="20"/>
  <c r="I67" i="20" s="1"/>
  <c r="A66" i="20"/>
  <c r="I66" i="20" s="1"/>
  <c r="A65" i="20"/>
  <c r="I65" i="20" s="1"/>
  <c r="A64" i="20"/>
  <c r="I64" i="20" s="1"/>
  <c r="A63" i="20"/>
  <c r="I63" i="20" s="1"/>
  <c r="A62" i="20"/>
  <c r="I62" i="20" s="1"/>
  <c r="A61" i="20"/>
  <c r="I61" i="20" s="1"/>
  <c r="A60" i="20"/>
  <c r="I60" i="20" s="1"/>
  <c r="A59" i="20"/>
  <c r="I59" i="20" s="1"/>
  <c r="A58" i="20"/>
  <c r="I58" i="20" s="1"/>
  <c r="A57" i="20"/>
  <c r="I57" i="20" s="1"/>
  <c r="A56" i="20"/>
  <c r="I56" i="20" s="1"/>
  <c r="A55" i="20"/>
  <c r="I55" i="20" s="1"/>
  <c r="A54" i="20"/>
  <c r="I54" i="20" s="1"/>
  <c r="A53" i="20"/>
  <c r="I53" i="20" s="1"/>
  <c r="A52" i="20"/>
  <c r="I52" i="20" s="1"/>
  <c r="A51" i="20"/>
  <c r="I51" i="20" s="1"/>
  <c r="A50" i="20"/>
  <c r="I50" i="20" s="1"/>
  <c r="A49" i="20"/>
  <c r="I49" i="20" s="1"/>
  <c r="A48" i="20"/>
  <c r="I48" i="20" s="1"/>
  <c r="A47" i="20"/>
  <c r="I47" i="20" s="1"/>
  <c r="A46" i="20"/>
  <c r="I46" i="20" s="1"/>
  <c r="A45" i="20"/>
  <c r="I45" i="20" s="1"/>
  <c r="A44" i="20"/>
  <c r="I44" i="20" s="1"/>
  <c r="A43" i="20"/>
  <c r="I43" i="20" s="1"/>
  <c r="A42" i="20"/>
  <c r="I42" i="20" s="1"/>
  <c r="A41" i="20"/>
  <c r="I41" i="20" s="1"/>
  <c r="A40" i="20"/>
  <c r="I40" i="20" s="1"/>
  <c r="A39" i="20"/>
  <c r="I39" i="20" s="1"/>
  <c r="A38" i="20"/>
  <c r="I38" i="20" s="1"/>
  <c r="A37" i="20"/>
  <c r="I37" i="20" s="1"/>
  <c r="A36" i="20"/>
  <c r="I36" i="20" s="1"/>
  <c r="A35" i="20"/>
  <c r="I35" i="20" s="1"/>
  <c r="A34" i="20"/>
  <c r="I34" i="20" s="1"/>
  <c r="A33" i="20"/>
  <c r="I33" i="20" s="1"/>
  <c r="A32" i="20"/>
  <c r="I32" i="20" s="1"/>
  <c r="A31" i="20"/>
  <c r="I31" i="20" s="1"/>
  <c r="A30" i="20"/>
  <c r="I30" i="20" s="1"/>
  <c r="A29" i="20"/>
  <c r="I29" i="20" s="1"/>
  <c r="A28" i="20"/>
  <c r="I28" i="20" s="1"/>
  <c r="A27" i="20"/>
  <c r="I27" i="20" s="1"/>
  <c r="A26" i="20"/>
  <c r="I26" i="20" s="1"/>
  <c r="A25" i="20"/>
  <c r="I25" i="20" s="1"/>
  <c r="A24" i="20"/>
  <c r="I24" i="20" s="1"/>
  <c r="A23" i="20"/>
  <c r="I23" i="20" s="1"/>
  <c r="A22" i="20"/>
  <c r="I22" i="20" s="1"/>
  <c r="A21" i="20"/>
  <c r="I21" i="20" s="1"/>
  <c r="A20" i="20"/>
  <c r="I20" i="20" s="1"/>
  <c r="A19" i="20"/>
  <c r="I19" i="20" s="1"/>
  <c r="A18" i="20"/>
  <c r="I18" i="20" s="1"/>
  <c r="A17" i="20"/>
  <c r="I17" i="20" s="1"/>
  <c r="A16" i="20"/>
  <c r="I16" i="20" s="1"/>
  <c r="A15" i="20"/>
  <c r="I15" i="20" s="1"/>
  <c r="A14" i="20"/>
  <c r="I14" i="20" s="1"/>
  <c r="A13" i="20"/>
  <c r="I13" i="20" s="1"/>
  <c r="A12" i="20"/>
  <c r="I12" i="20" s="1"/>
  <c r="A11" i="20"/>
  <c r="I11" i="20" s="1"/>
  <c r="A10" i="20"/>
  <c r="I10" i="20" s="1"/>
  <c r="A9" i="20"/>
  <c r="I9" i="20" s="1"/>
  <c r="A8" i="20"/>
  <c r="I8" i="20" s="1"/>
  <c r="A7" i="20"/>
  <c r="I7" i="20" s="1"/>
  <c r="A6" i="20"/>
  <c r="I6" i="20" s="1"/>
  <c r="A5" i="20"/>
  <c r="I5" i="20" s="1"/>
  <c r="C55" i="15" l="1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F18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7" i="20"/>
  <c r="F16" i="20"/>
  <c r="F14" i="20"/>
  <c r="F13" i="20"/>
  <c r="F12" i="20"/>
  <c r="F10" i="20"/>
  <c r="F9" i="20"/>
  <c r="F8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7" i="20"/>
  <c r="D11" i="20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D7" i="20" s="1"/>
  <c r="F5" i="16"/>
  <c r="D16" i="20" s="1"/>
  <c r="D12" i="20" l="1"/>
  <c r="D10" i="20"/>
  <c r="D5" i="20"/>
  <c r="D6" i="20"/>
  <c r="D13" i="20"/>
  <c r="D18" i="20"/>
  <c r="D8" i="20"/>
  <c r="D14" i="20"/>
  <c r="F11" i="20"/>
  <c r="F15" i="20"/>
  <c r="D9" i="20"/>
  <c r="D15" i="20"/>
  <c r="F7" i="20"/>
  <c r="F5" i="20"/>
  <c r="F6" i="20"/>
  <c r="G10" i="16"/>
  <c r="K17" i="42" s="1"/>
  <c r="J35" i="15"/>
  <c r="A75" i="42" s="1"/>
  <c r="J34" i="15"/>
  <c r="A73" i="42" s="1"/>
  <c r="J33" i="15"/>
  <c r="A71" i="42" s="1"/>
  <c r="J32" i="15"/>
  <c r="A69" i="42" s="1"/>
  <c r="J31" i="15"/>
  <c r="A67" i="42" s="1"/>
  <c r="J30" i="15"/>
  <c r="A65" i="42" s="1"/>
  <c r="J29" i="15"/>
  <c r="A63" i="42" s="1"/>
  <c r="J28" i="15"/>
  <c r="A61" i="42" s="1"/>
  <c r="J27" i="15"/>
  <c r="A59" i="42" s="1"/>
  <c r="J26" i="15"/>
  <c r="A57" i="42" s="1"/>
  <c r="G24" i="16"/>
  <c r="K50" i="42" s="1"/>
  <c r="G23" i="16"/>
  <c r="K48" i="42" s="1"/>
  <c r="G22" i="16"/>
  <c r="K46" i="42" s="1"/>
  <c r="G21" i="16"/>
  <c r="K44" i="42" s="1"/>
  <c r="G20" i="16"/>
  <c r="K42" i="42" s="1"/>
  <c r="G19" i="16"/>
  <c r="K40" i="42" s="1"/>
  <c r="G18" i="16"/>
  <c r="K38" i="42" s="1"/>
  <c r="G17" i="16"/>
  <c r="K36" i="42" s="1"/>
  <c r="G16" i="16"/>
  <c r="K34" i="42" s="1"/>
  <c r="G15" i="16"/>
  <c r="K32" i="42" s="1"/>
  <c r="G33" i="16"/>
  <c r="K73" i="42" s="1"/>
  <c r="G32" i="16"/>
  <c r="K71" i="42" s="1"/>
  <c r="G31" i="16"/>
  <c r="K69" i="42" s="1"/>
  <c r="G30" i="16"/>
  <c r="K67" i="42" s="1"/>
  <c r="G29" i="16"/>
  <c r="K65" i="42" s="1"/>
  <c r="G28" i="16"/>
  <c r="K63" i="42" s="1"/>
  <c r="G27" i="16"/>
  <c r="K61" i="42" s="1"/>
  <c r="G26" i="16"/>
  <c r="K59" i="42" s="1"/>
  <c r="G25" i="16"/>
  <c r="K57" i="42" s="1"/>
  <c r="G54" i="16" l="1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14" i="16"/>
  <c r="K25" i="42" s="1"/>
  <c r="G13" i="16"/>
  <c r="K23" i="42" s="1"/>
  <c r="G12" i="16"/>
  <c r="K21" i="42" s="1"/>
  <c r="G11" i="16"/>
  <c r="K19" i="42" s="1"/>
  <c r="G9" i="16"/>
  <c r="K15" i="42" s="1"/>
  <c r="G8" i="16"/>
  <c r="K13" i="42" s="1"/>
  <c r="G7" i="16"/>
  <c r="K11" i="42" s="1"/>
  <c r="E18" i="21" l="1"/>
  <c r="E19" i="21"/>
  <c r="E17" i="21"/>
  <c r="E20" i="21"/>
  <c r="G154" i="20"/>
  <c r="G153" i="20"/>
  <c r="G152" i="20"/>
  <c r="G151" i="20"/>
  <c r="G150" i="20"/>
  <c r="G149" i="20"/>
  <c r="G148" i="20"/>
  <c r="G147" i="20"/>
  <c r="G146" i="20"/>
  <c r="G145" i="20"/>
  <c r="G144" i="20"/>
  <c r="G143" i="20"/>
  <c r="G142" i="20"/>
  <c r="G141" i="20"/>
  <c r="G140" i="20"/>
  <c r="G139" i="20"/>
  <c r="G138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20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0" i="20"/>
  <c r="G19" i="20"/>
  <c r="J14" i="15"/>
  <c r="A23" i="42" s="1"/>
  <c r="J15" i="15"/>
  <c r="A25" i="42" s="1"/>
  <c r="J16" i="15"/>
  <c r="A32" i="42" s="1"/>
  <c r="J17" i="15"/>
  <c r="A34" i="42" s="1"/>
  <c r="J18" i="15"/>
  <c r="A36" i="42" s="1"/>
  <c r="J19" i="15"/>
  <c r="A38" i="42" s="1"/>
  <c r="J20" i="15"/>
  <c r="A40" i="42" s="1"/>
  <c r="J21" i="15"/>
  <c r="A42" i="42" s="1"/>
  <c r="J22" i="15"/>
  <c r="A44" i="42" s="1"/>
  <c r="J23" i="15"/>
  <c r="A46" i="42" s="1"/>
  <c r="J24" i="15"/>
  <c r="A48" i="42" s="1"/>
  <c r="J25" i="15"/>
  <c r="A50" i="42" s="1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A82" i="42" s="1"/>
  <c r="J52" i="15"/>
  <c r="A84" i="42" s="1"/>
  <c r="J53" i="15"/>
  <c r="A86" i="42" s="1"/>
  <c r="J54" i="15"/>
  <c r="A88" i="42" s="1"/>
  <c r="J55" i="15"/>
  <c r="A90" i="42" s="1"/>
  <c r="F4" i="16"/>
  <c r="C5" i="15"/>
  <c r="E14" i="21" l="1"/>
  <c r="C21" i="21" s="1"/>
  <c r="C14" i="21"/>
</calcChain>
</file>

<file path=xl/sharedStrings.xml><?xml version="1.0" encoding="utf-8"?>
<sst xmlns="http://schemas.openxmlformats.org/spreadsheetml/2006/main" count="1031" uniqueCount="284">
  <si>
    <t>品種</t>
    <rPh sb="0" eb="2">
      <t>ヒンシュ</t>
    </rPh>
    <phoneticPr fontId="8"/>
  </si>
  <si>
    <t>毛色</t>
    <rPh sb="0" eb="2">
      <t>ケイロ</t>
    </rPh>
    <phoneticPr fontId="8"/>
  </si>
  <si>
    <t>性別</t>
    <rPh sb="0" eb="2">
      <t>セイベツ</t>
    </rPh>
    <phoneticPr fontId="8"/>
  </si>
  <si>
    <t>産地</t>
    <rPh sb="0" eb="2">
      <t>サンチ</t>
    </rPh>
    <phoneticPr fontId="8"/>
  </si>
  <si>
    <t>所有者</t>
    <rPh sb="0" eb="3">
      <t>ショユウシャ</t>
    </rPh>
    <phoneticPr fontId="8"/>
  </si>
  <si>
    <t>年齢</t>
    <rPh sb="0" eb="2">
      <t>ネンレイ</t>
    </rPh>
    <phoneticPr fontId="8"/>
  </si>
  <si>
    <t>団体名</t>
    <rPh sb="0" eb="2">
      <t>ダンタイ</t>
    </rPh>
    <rPh sb="2" eb="3">
      <t>メイ</t>
    </rPh>
    <phoneticPr fontId="8"/>
  </si>
  <si>
    <t>JEF登録番号</t>
    <rPh sb="3" eb="5">
      <t>トウロク</t>
    </rPh>
    <rPh sb="5" eb="7">
      <t>バンゴウ</t>
    </rPh>
    <phoneticPr fontId="8"/>
  </si>
  <si>
    <t>参加馬匹</t>
    <rPh sb="0" eb="2">
      <t>サンカ</t>
    </rPh>
    <rPh sb="2" eb="4">
      <t>バヒツ</t>
    </rPh>
    <phoneticPr fontId="8"/>
  </si>
  <si>
    <t>参加選手</t>
    <rPh sb="0" eb="2">
      <t>サンカ</t>
    </rPh>
    <rPh sb="2" eb="4">
      <t>センシュ</t>
    </rPh>
    <phoneticPr fontId="8"/>
  </si>
  <si>
    <t>ふりがな</t>
    <phoneticPr fontId="8"/>
  </si>
  <si>
    <t>エントリー料</t>
    <rPh sb="5" eb="6">
      <t>リョウ</t>
    </rPh>
    <phoneticPr fontId="8"/>
  </si>
  <si>
    <t>馬匹登録料</t>
    <rPh sb="0" eb="2">
      <t>バヒツ</t>
    </rPh>
    <rPh sb="2" eb="4">
      <t>トウロク</t>
    </rPh>
    <rPh sb="4" eb="5">
      <t>リョウ</t>
    </rPh>
    <phoneticPr fontId="8"/>
  </si>
  <si>
    <t>選手名</t>
    <rPh sb="0" eb="3">
      <t>センシュメイ</t>
    </rPh>
    <phoneticPr fontId="8"/>
  </si>
  <si>
    <t xml:space="preserve"> </t>
    <phoneticPr fontId="8"/>
  </si>
  <si>
    <t>Tel</t>
    <phoneticPr fontId="8"/>
  </si>
  <si>
    <t>Fax</t>
    <phoneticPr fontId="8"/>
  </si>
  <si>
    <t>大会期間中連絡用Tel</t>
    <rPh sb="0" eb="2">
      <t>タイカイ</t>
    </rPh>
    <rPh sb="2" eb="5">
      <t>キカンチュウ</t>
    </rPh>
    <rPh sb="5" eb="8">
      <t>レンラクヨウ</t>
    </rPh>
    <phoneticPr fontId="8"/>
  </si>
  <si>
    <t>インフルエンザ予防接種履歴</t>
    <rPh sb="7" eb="9">
      <t>ヨボウ</t>
    </rPh>
    <rPh sb="9" eb="11">
      <t>セッシュ</t>
    </rPh>
    <rPh sb="11" eb="13">
      <t>リレキ</t>
    </rPh>
    <phoneticPr fontId="8"/>
  </si>
  <si>
    <t>JEF騎乗者資格</t>
    <rPh sb="3" eb="5">
      <t>キジョウ</t>
    </rPh>
    <rPh sb="5" eb="6">
      <t>シャ</t>
    </rPh>
    <rPh sb="6" eb="8">
      <t>シカク</t>
    </rPh>
    <phoneticPr fontId="8"/>
  </si>
  <si>
    <t>JEF登録
グレード</t>
    <phoneticPr fontId="8"/>
  </si>
  <si>
    <t>競技No</t>
    <rPh sb="0" eb="2">
      <t>キョウギ</t>
    </rPh>
    <phoneticPr fontId="8"/>
  </si>
  <si>
    <t>馬匹名</t>
    <rPh sb="0" eb="2">
      <t>バヒツ</t>
    </rPh>
    <rPh sb="2" eb="3">
      <t>メイ</t>
    </rPh>
    <phoneticPr fontId="8"/>
  </si>
  <si>
    <t>所属</t>
    <rPh sb="0" eb="2">
      <t>ショゾク</t>
    </rPh>
    <phoneticPr fontId="8"/>
  </si>
  <si>
    <t>選手会員番号</t>
    <rPh sb="0" eb="2">
      <t>センシュ</t>
    </rPh>
    <rPh sb="2" eb="4">
      <t>カイイン</t>
    </rPh>
    <rPh sb="4" eb="6">
      <t>バンゴウ</t>
    </rPh>
    <phoneticPr fontId="8"/>
  </si>
  <si>
    <t>馬匹登録番号</t>
    <rPh sb="0" eb="2">
      <t>バヒツ</t>
    </rPh>
    <rPh sb="2" eb="4">
      <t>トウロク</t>
    </rPh>
    <rPh sb="4" eb="6">
      <t>バンゴウ</t>
    </rPh>
    <phoneticPr fontId="8"/>
  </si>
  <si>
    <t>OP参加</t>
    <rPh sb="2" eb="4">
      <t>サンカ</t>
    </rPh>
    <phoneticPr fontId="8"/>
  </si>
  <si>
    <t>競技名</t>
    <rPh sb="0" eb="2">
      <t>キョウギ</t>
    </rPh>
    <rPh sb="2" eb="3">
      <t>メイ</t>
    </rPh>
    <phoneticPr fontId="8"/>
  </si>
  <si>
    <t>馬名</t>
    <rPh sb="0" eb="2">
      <t>バメイ</t>
    </rPh>
    <phoneticPr fontId="8"/>
  </si>
  <si>
    <t>※馬名が漢字の場合はフリガナをご記入下さい</t>
    <rPh sb="1" eb="3">
      <t>バメイ</t>
    </rPh>
    <rPh sb="4" eb="6">
      <t>カンジ</t>
    </rPh>
    <rPh sb="7" eb="9">
      <t>バアイ</t>
    </rPh>
    <rPh sb="16" eb="18">
      <t>キニュウ</t>
    </rPh>
    <rPh sb="18" eb="19">
      <t>クダ</t>
    </rPh>
    <phoneticPr fontId="8"/>
  </si>
  <si>
    <t>※選手名・ふりがなは、苗字と名前の間に全角スペースを入れてください</t>
    <rPh sb="1" eb="4">
      <t>センシュメイ</t>
    </rPh>
    <rPh sb="11" eb="13">
      <t>ミョウジ</t>
    </rPh>
    <rPh sb="14" eb="16">
      <t>ナマエ</t>
    </rPh>
    <rPh sb="17" eb="18">
      <t>アイダ</t>
    </rPh>
    <rPh sb="19" eb="21">
      <t>ゼンカク</t>
    </rPh>
    <rPh sb="26" eb="27">
      <t>イ</t>
    </rPh>
    <phoneticPr fontId="8"/>
  </si>
  <si>
    <t>担当者名</t>
    <rPh sb="0" eb="3">
      <t>タントウシャ</t>
    </rPh>
    <rPh sb="3" eb="4">
      <t>メイ</t>
    </rPh>
    <phoneticPr fontId="8"/>
  </si>
  <si>
    <t>E-mail</t>
    <phoneticPr fontId="8"/>
  </si>
  <si>
    <t>タイムテーブル等送付希望先</t>
    <rPh sb="7" eb="8">
      <t>トウ</t>
    </rPh>
    <rPh sb="8" eb="10">
      <t>ソウフ</t>
    </rPh>
    <rPh sb="10" eb="12">
      <t>キボウ</t>
    </rPh>
    <rPh sb="12" eb="13">
      <t>サキ</t>
    </rPh>
    <phoneticPr fontId="8"/>
  </si>
  <si>
    <t>合計</t>
    <rPh sb="0" eb="2">
      <t>ゴウケイ</t>
    </rPh>
    <phoneticPr fontId="8"/>
  </si>
  <si>
    <t>お支払方法</t>
    <rPh sb="1" eb="3">
      <t>シハライ</t>
    </rPh>
    <rPh sb="3" eb="5">
      <t>ホウホウ</t>
    </rPh>
    <phoneticPr fontId="8"/>
  </si>
  <si>
    <t>入厩予定</t>
    <rPh sb="0" eb="2">
      <t>ニュウキュウ</t>
    </rPh>
    <rPh sb="2" eb="4">
      <t>ヨテイ</t>
    </rPh>
    <phoneticPr fontId="8"/>
  </si>
  <si>
    <t>馬運車駐車台数</t>
    <rPh sb="0" eb="3">
      <t>バウンシャ</t>
    </rPh>
    <rPh sb="3" eb="5">
      <t>チュウシャ</t>
    </rPh>
    <rPh sb="5" eb="7">
      <t>ダイスウ</t>
    </rPh>
    <phoneticPr fontId="8"/>
  </si>
  <si>
    <t>FEIパスポートNo</t>
    <phoneticPr fontId="8"/>
  </si>
  <si>
    <t>※CSI-W参加馬はご記入下さい</t>
    <rPh sb="6" eb="8">
      <t>サンカ</t>
    </rPh>
    <rPh sb="8" eb="9">
      <t>バ</t>
    </rPh>
    <rPh sb="11" eb="13">
      <t>キニュウ</t>
    </rPh>
    <rPh sb="13" eb="14">
      <t>クダ</t>
    </rPh>
    <phoneticPr fontId="8"/>
  </si>
  <si>
    <t>備考・特記事項等ございましたらご記入ください</t>
    <rPh sb="0" eb="2">
      <t>ビコウ</t>
    </rPh>
    <rPh sb="3" eb="5">
      <t>トッキ</t>
    </rPh>
    <rPh sb="5" eb="7">
      <t>ジコウ</t>
    </rPh>
    <rPh sb="7" eb="8">
      <t>トウ</t>
    </rPh>
    <rPh sb="16" eb="18">
      <t>キニュウ</t>
    </rPh>
    <phoneticPr fontId="8"/>
  </si>
  <si>
    <t>出場選手は、本大会に参加するにあたり、選手として、大会の趣旨、ルールを遵守し、スポーツマンシップを発揮して競技し、人馬とも万一事故ありたる時も決して意義は申しません。 以上、誓約致します。</t>
    <phoneticPr fontId="8"/>
  </si>
  <si>
    <t>団体情報</t>
    <rPh sb="0" eb="2">
      <t>ダンタイ</t>
    </rPh>
    <rPh sb="2" eb="4">
      <t>ジョウホウ</t>
    </rPh>
    <phoneticPr fontId="8"/>
  </si>
  <si>
    <t>誓約</t>
    <rPh sb="0" eb="2">
      <t>セイヤク</t>
    </rPh>
    <phoneticPr fontId="8"/>
  </si>
  <si>
    <t>料金</t>
    <rPh sb="0" eb="2">
      <t>リョウキン</t>
    </rPh>
    <phoneticPr fontId="8"/>
  </si>
  <si>
    <t>その他</t>
    <rPh sb="2" eb="3">
      <t>タ</t>
    </rPh>
    <phoneticPr fontId="8"/>
  </si>
  <si>
    <t>選手</t>
    <rPh sb="0" eb="2">
      <t>センシュ</t>
    </rPh>
    <phoneticPr fontId="8"/>
  </si>
  <si>
    <t>馬匹</t>
    <rPh sb="0" eb="2">
      <t>バヒツ</t>
    </rPh>
    <phoneticPr fontId="8"/>
  </si>
  <si>
    <t>エントリー</t>
    <phoneticPr fontId="8"/>
  </si>
  <si>
    <t>団体情報・合計計算書</t>
    <rPh sb="0" eb="2">
      <t>ダンタイ</t>
    </rPh>
    <rPh sb="2" eb="4">
      <t>ジョウホウ</t>
    </rPh>
    <rPh sb="5" eb="7">
      <t>ゴウケイ</t>
    </rPh>
    <rPh sb="7" eb="10">
      <t>ケイサンショ</t>
    </rPh>
    <phoneticPr fontId="8"/>
  </si>
  <si>
    <t>申込書
送信</t>
    <rPh sb="0" eb="3">
      <t>モウシコミショ</t>
    </rPh>
    <rPh sb="4" eb="6">
      <t>ソウシン</t>
    </rPh>
    <phoneticPr fontId="8"/>
  </si>
  <si>
    <t>OP</t>
  </si>
  <si>
    <t>男</t>
  </si>
  <si>
    <t>A級</t>
  </si>
  <si>
    <t>牡</t>
  </si>
  <si>
    <t>中障害D</t>
  </si>
  <si>
    <t>（入力例）</t>
    <rPh sb="1" eb="3">
      <t>ニュウリョク</t>
    </rPh>
    <rPh sb="3" eb="4">
      <t>レイ</t>
    </rPh>
    <phoneticPr fontId="8"/>
  </si>
  <si>
    <t>鹿毛</t>
    <rPh sb="0" eb="2">
      <t>カゲ</t>
    </rPh>
    <phoneticPr fontId="8"/>
  </si>
  <si>
    <t>北海道</t>
    <rPh sb="0" eb="3">
      <t>ホッカイドウ</t>
    </rPh>
    <phoneticPr fontId="8"/>
  </si>
  <si>
    <t>サラブレッド</t>
    <phoneticPr fontId="8"/>
  </si>
  <si>
    <t>123AB45</t>
    <phoneticPr fontId="8"/>
  </si>
  <si>
    <t>UMA NO NAMAE</t>
    <phoneticPr fontId="8"/>
  </si>
  <si>
    <t>サンプルホースクラブ</t>
    <phoneticPr fontId="8"/>
  </si>
  <si>
    <t>馬名（FEI登録名）</t>
    <rPh sb="0" eb="2">
      <t>バメイ</t>
    </rPh>
    <rPh sb="6" eb="8">
      <t>トウロク</t>
    </rPh>
    <rPh sb="8" eb="9">
      <t>メイ</t>
    </rPh>
    <phoneticPr fontId="8"/>
  </si>
  <si>
    <t>競技会名</t>
    <rPh sb="0" eb="3">
      <t>キョウギカイ</t>
    </rPh>
    <rPh sb="3" eb="4">
      <t>メイ</t>
    </rPh>
    <phoneticPr fontId="8"/>
  </si>
  <si>
    <t>ＪＥＦカテゴリ</t>
    <phoneticPr fontId="8"/>
  </si>
  <si>
    <t>備考</t>
    <rPh sb="0" eb="2">
      <t>ビコウ</t>
    </rPh>
    <phoneticPr fontId="8"/>
  </si>
  <si>
    <t>エントリー料（OP）</t>
    <rPh sb="5" eb="6">
      <t>リョウ</t>
    </rPh>
    <phoneticPr fontId="8"/>
  </si>
  <si>
    <t>お弁当（金）</t>
    <rPh sb="1" eb="3">
      <t>ベントウ</t>
    </rPh>
    <rPh sb="4" eb="5">
      <t>キン</t>
    </rPh>
    <phoneticPr fontId="8"/>
  </si>
  <si>
    <t>お弁当（土）</t>
    <rPh sb="1" eb="3">
      <t>ベントウ</t>
    </rPh>
    <rPh sb="4" eb="5">
      <t>ド</t>
    </rPh>
    <phoneticPr fontId="8"/>
  </si>
  <si>
    <t>お弁当（日）</t>
    <rPh sb="1" eb="3">
      <t>ベントウ</t>
    </rPh>
    <rPh sb="4" eb="5">
      <t>ニチ</t>
    </rPh>
    <phoneticPr fontId="8"/>
  </si>
  <si>
    <t>※競技No・選手会員番号・馬匹登録番号は自動で入力されます</t>
    <phoneticPr fontId="8"/>
  </si>
  <si>
    <t>※【団体情報・合計】タブの団体名を入力するとエントリー表の所属が自動で入力されます。申込団体と所属が異なる場合は直接入力して下さい。</t>
    <rPh sb="27" eb="28">
      <t>ヒョウ</t>
    </rPh>
    <rPh sb="47" eb="49">
      <t>ショゾク</t>
    </rPh>
    <rPh sb="56" eb="58">
      <t>チョクセツ</t>
    </rPh>
    <rPh sb="58" eb="60">
      <t>ニュウリョク</t>
    </rPh>
    <phoneticPr fontId="8"/>
  </si>
  <si>
    <t>2020競技会参加状況</t>
    <rPh sb="4" eb="7">
      <t>キョウギカイ</t>
    </rPh>
    <rPh sb="7" eb="9">
      <t>サンカ</t>
    </rPh>
    <rPh sb="9" eb="11">
      <t>ジョウキョウ</t>
    </rPh>
    <phoneticPr fontId="8"/>
  </si>
  <si>
    <t>スプリングHS</t>
    <phoneticPr fontId="8"/>
  </si>
  <si>
    <t>サンシャインHS</t>
    <phoneticPr fontId="8"/>
  </si>
  <si>
    <t>今大会で公認競技に出場する予定の有無</t>
    <rPh sb="0" eb="3">
      <t>コンタイカイ</t>
    </rPh>
    <rPh sb="4" eb="6">
      <t>コウニン</t>
    </rPh>
    <rPh sb="6" eb="8">
      <t>キョウギ</t>
    </rPh>
    <rPh sb="9" eb="11">
      <t>シュツジョウ</t>
    </rPh>
    <rPh sb="13" eb="15">
      <t>ヨテイ</t>
    </rPh>
    <rPh sb="16" eb="18">
      <t>ウム</t>
    </rPh>
    <phoneticPr fontId="8"/>
  </si>
  <si>
    <t>公認競技出場予定あり</t>
    <rPh sb="0" eb="2">
      <t>コウニン</t>
    </rPh>
    <rPh sb="2" eb="4">
      <t>キョウギ</t>
    </rPh>
    <rPh sb="4" eb="6">
      <t>シュツジョウ</t>
    </rPh>
    <rPh sb="6" eb="8">
      <t>ヨテイ</t>
    </rPh>
    <phoneticPr fontId="8"/>
  </si>
  <si>
    <t>不参加</t>
    <rPh sb="0" eb="3">
      <t>フサンカ</t>
    </rPh>
    <phoneticPr fontId="8"/>
  </si>
  <si>
    <t>参加</t>
    <rPh sb="0" eb="2">
      <t>サンカ</t>
    </rPh>
    <phoneticPr fontId="8"/>
  </si>
  <si>
    <t>ＭＤ－１</t>
  </si>
  <si>
    <t>基礎①</t>
    <rPh sb="0" eb="2">
      <t>キソ</t>
    </rPh>
    <phoneticPr fontId="8"/>
  </si>
  <si>
    <r>
      <t>　 大会参加誓約</t>
    </r>
    <r>
      <rPr>
        <sz val="10"/>
        <rFont val="Yu Gothic UI"/>
        <family val="3"/>
        <charset val="128"/>
      </rPr>
      <t>（内容同意の上、□をクリックしてチェックを入れて下さい）</t>
    </r>
    <rPh sb="2" eb="4">
      <t>タイカイ</t>
    </rPh>
    <rPh sb="4" eb="6">
      <t>サンカ</t>
    </rPh>
    <rPh sb="6" eb="8">
      <t>セイヤク</t>
    </rPh>
    <rPh sb="9" eb="11">
      <t>ナイヨウ</t>
    </rPh>
    <rPh sb="11" eb="13">
      <t>ドウイ</t>
    </rPh>
    <rPh sb="14" eb="15">
      <t>ウエ</t>
    </rPh>
    <rPh sb="29" eb="30">
      <t>イ</t>
    </rPh>
    <rPh sb="32" eb="33">
      <t>クダ</t>
    </rPh>
    <phoneticPr fontId="8"/>
  </si>
  <si>
    <t>那須野　一郎</t>
    <rPh sb="0" eb="2">
      <t>ナス</t>
    </rPh>
    <rPh sb="2" eb="3">
      <t>ノ</t>
    </rPh>
    <rPh sb="4" eb="6">
      <t>イチロウ</t>
    </rPh>
    <phoneticPr fontId="8"/>
  </si>
  <si>
    <t>なすの　いちろう</t>
    <phoneticPr fontId="8"/>
  </si>
  <si>
    <t>那須之馬I</t>
    <rPh sb="0" eb="2">
      <t>ナス</t>
    </rPh>
    <rPh sb="2" eb="3">
      <t>ノ</t>
    </rPh>
    <rPh sb="3" eb="4">
      <t>ウマ</t>
    </rPh>
    <phoneticPr fontId="8"/>
  </si>
  <si>
    <t>ナスノウマファースト</t>
    <phoneticPr fontId="8"/>
  </si>
  <si>
    <t>基礎②</t>
    <rPh sb="0" eb="2">
      <t>キソ</t>
    </rPh>
    <phoneticPr fontId="8"/>
  </si>
  <si>
    <t>前回</t>
    <rPh sb="0" eb="2">
      <t>ゼンカイ</t>
    </rPh>
    <phoneticPr fontId="8"/>
  </si>
  <si>
    <t>最新</t>
    <rPh sb="0" eb="2">
      <t>サイシン</t>
    </rPh>
    <phoneticPr fontId="8"/>
  </si>
  <si>
    <t>登録グレード</t>
    <rPh sb="0" eb="2">
      <t>トウロク</t>
    </rPh>
    <phoneticPr fontId="8"/>
  </si>
  <si>
    <t>JEF登録番号</t>
    <phoneticPr fontId="8"/>
  </si>
  <si>
    <t>年齢
(省略可)</t>
    <rPh sb="0" eb="2">
      <t>ネンレイ</t>
    </rPh>
    <rPh sb="4" eb="6">
      <t>ショウリャク</t>
    </rPh>
    <rPh sb="6" eb="7">
      <t>カ</t>
    </rPh>
    <phoneticPr fontId="8"/>
  </si>
  <si>
    <t>選手名</t>
    <phoneticPr fontId="8"/>
  </si>
  <si>
    <t>騎乗者資格</t>
    <phoneticPr fontId="8"/>
  </si>
  <si>
    <t>馬名（漢字にはフリガナ記入の事）</t>
    <rPh sb="0" eb="2">
      <t>バメイ</t>
    </rPh>
    <rPh sb="11" eb="13">
      <t>キニュウ</t>
    </rPh>
    <rPh sb="14" eb="15">
      <t>コト</t>
    </rPh>
    <phoneticPr fontId="8"/>
  </si>
  <si>
    <t>基礎①（20　　／　　／　　）　　基礎②（20　　／　　／　　）　　前回（20　　／　　／　　）　　最新（20　　／　　／　　）</t>
    <rPh sb="0" eb="2">
      <t>キソ</t>
    </rPh>
    <rPh sb="17" eb="19">
      <t>キソ</t>
    </rPh>
    <rPh sb="34" eb="36">
      <t>ゼンカイ</t>
    </rPh>
    <rPh sb="50" eb="52">
      <t>サイシン</t>
    </rPh>
    <phoneticPr fontId="8"/>
  </si>
  <si>
    <t>那須トレーニングファーム（栃木県那須塩原市寺子1723-1）</t>
    <rPh sb="13" eb="16">
      <t>トチギケン</t>
    </rPh>
    <rPh sb="16" eb="21">
      <t>ナスシオバラシ</t>
    </rPh>
    <rPh sb="21" eb="22">
      <t>テラ</t>
    </rPh>
    <rPh sb="22" eb="23">
      <t>コ</t>
    </rPh>
    <phoneticPr fontId="22"/>
  </si>
  <si>
    <t>1.競技種目</t>
    <rPh sb="2" eb="4">
      <t>キョウギ</t>
    </rPh>
    <rPh sb="4" eb="6">
      <t>シュモク</t>
    </rPh>
    <phoneticPr fontId="22"/>
  </si>
  <si>
    <t>日付</t>
    <rPh sb="0" eb="2">
      <t>ヒヅケ</t>
    </rPh>
    <phoneticPr fontId="22"/>
  </si>
  <si>
    <t>No</t>
    <phoneticPr fontId="22"/>
  </si>
  <si>
    <t>競技名</t>
    <rPh sb="0" eb="2">
      <t>キョウギ</t>
    </rPh>
    <rPh sb="2" eb="3">
      <t>メイ</t>
    </rPh>
    <phoneticPr fontId="22"/>
  </si>
  <si>
    <t>基準・ルール</t>
    <phoneticPr fontId="22"/>
  </si>
  <si>
    <t>JEF公認</t>
    <rPh sb="3" eb="5">
      <t>コウニン</t>
    </rPh>
    <phoneticPr fontId="22"/>
  </si>
  <si>
    <t>エントリー料</t>
    <rPh sb="5" eb="6">
      <t>リョウ</t>
    </rPh>
    <phoneticPr fontId="22"/>
  </si>
  <si>
    <t>中障害D</t>
    <rPh sb="0" eb="1">
      <t>チュウ</t>
    </rPh>
    <rPh sb="1" eb="3">
      <t>ショウガイ</t>
    </rPh>
    <phoneticPr fontId="22"/>
  </si>
  <si>
    <t>中障害C</t>
    <rPh sb="0" eb="1">
      <t>チュウ</t>
    </rPh>
    <rPh sb="1" eb="3">
      <t>ショウガイ</t>
    </rPh>
    <phoneticPr fontId="22"/>
  </si>
  <si>
    <t>中障害B</t>
    <rPh sb="0" eb="1">
      <t>チュウ</t>
    </rPh>
    <rPh sb="1" eb="3">
      <t>ショウガイ</t>
    </rPh>
    <phoneticPr fontId="22"/>
  </si>
  <si>
    <t>2.参加条件</t>
    <rPh sb="2" eb="4">
      <t>サンカ</t>
    </rPh>
    <rPh sb="4" eb="6">
      <t>ジョウケン</t>
    </rPh>
    <phoneticPr fontId="22"/>
  </si>
  <si>
    <t>1)</t>
    <phoneticPr fontId="22"/>
  </si>
  <si>
    <t>2)</t>
    <phoneticPr fontId="22"/>
  </si>
  <si>
    <t>3)</t>
    <phoneticPr fontId="22"/>
  </si>
  <si>
    <t>参加選手は必ず何らかの傷害保険に加入の事。</t>
    <phoneticPr fontId="22"/>
  </si>
  <si>
    <t>日本馬術連盟の定める獣医規程・要領に従い予防接種を済ませている事。
(「公益社団法人日本馬術連盟 馬インフルエンザ・予防接種実施要領」参照)</t>
    <phoneticPr fontId="22"/>
  </si>
  <si>
    <t>入厩料</t>
    <phoneticPr fontId="22"/>
  </si>
  <si>
    <t>2)</t>
  </si>
  <si>
    <t>※競技会期間中のエントリーの追加変更は1,000円を別途頂きます。</t>
    <rPh sb="1" eb="4">
      <t>キョウギカイ</t>
    </rPh>
    <rPh sb="4" eb="7">
      <t>キカンチュウ</t>
    </rPh>
    <rPh sb="14" eb="16">
      <t>ツイカ</t>
    </rPh>
    <rPh sb="16" eb="18">
      <t>ヘンコウ</t>
    </rPh>
    <rPh sb="24" eb="25">
      <t>エン</t>
    </rPh>
    <rPh sb="26" eb="28">
      <t>ベット</t>
    </rPh>
    <rPh sb="28" eb="29">
      <t>イタダ</t>
    </rPh>
    <phoneticPr fontId="22"/>
  </si>
  <si>
    <t>3)</t>
  </si>
  <si>
    <t>借馬料</t>
    <phoneticPr fontId="22"/>
  </si>
  <si>
    <t>・第2・3・11競技（ジムカーナ競技・クロスバージャンプ）… 5,000円</t>
    <phoneticPr fontId="22"/>
  </si>
  <si>
    <t>・第4・5・6・12・13・14競技（ビギナーズ、Ｃ～ＢクラスＪ）… 7,000円</t>
    <phoneticPr fontId="22"/>
  </si>
  <si>
    <t>・第1・7・8・10・15・16競技（馬場馬術、ＡクラスＪ）… 10,000円</t>
    <phoneticPr fontId="22"/>
  </si>
  <si>
    <t>※ 那須TF会員は通常レッスン時の騎乗料と同じ</t>
    <phoneticPr fontId="22"/>
  </si>
  <si>
    <t>4)</t>
  </si>
  <si>
    <t>7)</t>
    <phoneticPr fontId="22"/>
  </si>
  <si>
    <t>競技No</t>
    <rPh sb="0" eb="2">
      <t>キョウギ</t>
    </rPh>
    <phoneticPr fontId="22"/>
  </si>
  <si>
    <t>第1位</t>
    <rPh sb="0" eb="1">
      <t>ダイ</t>
    </rPh>
    <rPh sb="2" eb="3">
      <t>イ</t>
    </rPh>
    <phoneticPr fontId="22"/>
  </si>
  <si>
    <t>第2位</t>
    <rPh sb="0" eb="1">
      <t>ダイ</t>
    </rPh>
    <rPh sb="2" eb="3">
      <t>イ</t>
    </rPh>
    <phoneticPr fontId="22"/>
  </si>
  <si>
    <t>第3位</t>
    <rPh sb="0" eb="1">
      <t>ダイ</t>
    </rPh>
    <rPh sb="2" eb="3">
      <t>イ</t>
    </rPh>
    <phoneticPr fontId="22"/>
  </si>
  <si>
    <t>第4位</t>
    <rPh sb="0" eb="1">
      <t>ダイ</t>
    </rPh>
    <rPh sb="2" eb="3">
      <t>イ</t>
    </rPh>
    <phoneticPr fontId="22"/>
  </si>
  <si>
    <t>第5位</t>
    <rPh sb="0" eb="1">
      <t>ダイ</t>
    </rPh>
    <rPh sb="2" eb="3">
      <t>イ</t>
    </rPh>
    <phoneticPr fontId="22"/>
  </si>
  <si>
    <t>第6位</t>
    <rPh sb="0" eb="1">
      <t>ダイ</t>
    </rPh>
    <rPh sb="2" eb="3">
      <t>イ</t>
    </rPh>
    <phoneticPr fontId="22"/>
  </si>
  <si>
    <t>7.申し込み</t>
    <phoneticPr fontId="22"/>
  </si>
  <si>
    <t>申込期限</t>
    <phoneticPr fontId="22"/>
  </si>
  <si>
    <t>※【エントリー表】【参加人馬登録表】【団体情報・合計計算書】の全てお送り下さい。</t>
    <phoneticPr fontId="22"/>
  </si>
  <si>
    <t>申込先</t>
    <phoneticPr fontId="22"/>
  </si>
  <si>
    <t>有限会社 那須トレーニングファーム（〒325-0011 栃木県那須塩原市寺子1723-1）</t>
    <phoneticPr fontId="22"/>
  </si>
  <si>
    <t>Tel：0287-62-5188 ／ Fax：0287-62-4484　※月曜日定休</t>
    <phoneticPr fontId="22"/>
  </si>
  <si>
    <t>振込先</t>
    <rPh sb="0" eb="3">
      <t>フリコミサキ</t>
    </rPh>
    <phoneticPr fontId="22"/>
  </si>
  <si>
    <t>那須信用組合　黒磯支店　普通預金　口座番号:0100222</t>
    <phoneticPr fontId="22"/>
  </si>
  <si>
    <t>(有)那須トレーニングファーム　代表取締役　広田龍馬</t>
    <phoneticPr fontId="22"/>
  </si>
  <si>
    <t>8.その他</t>
    <rPh sb="4" eb="5">
      <t>タ</t>
    </rPh>
    <phoneticPr fontId="22"/>
  </si>
  <si>
    <t>競技中の事故に関しては、本大会は応急処置はとるが、その責は負いません。</t>
    <phoneticPr fontId="22"/>
  </si>
  <si>
    <t>新型コロナ感染症対策の為、本大会は打ち合わせ会は行いません。打ち合わせ会前のエントリー変更希望等は随時運営までご連絡ください。</t>
    <phoneticPr fontId="22"/>
  </si>
  <si>
    <t>OP</t>
    <phoneticPr fontId="8"/>
  </si>
  <si>
    <t>（ふりがな）</t>
    <phoneticPr fontId="8"/>
  </si>
  <si>
    <t>（）</t>
    <phoneticPr fontId="8"/>
  </si>
  <si>
    <t>B　 A 　無</t>
    <rPh sb="6" eb="7">
      <t>ナ</t>
    </rPh>
    <phoneticPr fontId="8"/>
  </si>
  <si>
    <t>男
女</t>
    <rPh sb="0" eb="1">
      <t>オトコ</t>
    </rPh>
    <rPh sb="3" eb="4">
      <t>オンナ</t>
    </rPh>
    <phoneticPr fontId="8"/>
  </si>
  <si>
    <t>中Ｄ　中Ｃ　中Ｂ　中Ａ　大Ｂ　大Ａ</t>
    <phoneticPr fontId="8"/>
  </si>
  <si>
    <t>牡 　牝　 騙</t>
    <phoneticPr fontId="8"/>
  </si>
  <si>
    <t>No</t>
    <phoneticPr fontId="8"/>
  </si>
  <si>
    <t>団体名</t>
    <rPh sb="0" eb="2">
      <t>ダンタイ</t>
    </rPh>
    <rPh sb="2" eb="3">
      <t>メイ</t>
    </rPh>
    <phoneticPr fontId="22"/>
  </si>
  <si>
    <t>,000</t>
    <phoneticPr fontId="22"/>
  </si>
  <si>
    <t>馬名</t>
    <phoneticPr fontId="8"/>
  </si>
  <si>
    <t>種目別合計額</t>
    <rPh sb="0" eb="3">
      <t>シュモクベツ</t>
    </rPh>
    <rPh sb="3" eb="5">
      <t>ゴウケイ</t>
    </rPh>
    <rPh sb="5" eb="6">
      <t>ガク</t>
    </rPh>
    <phoneticPr fontId="22"/>
  </si>
  <si>
    <t>―</t>
    <phoneticPr fontId="8"/>
  </si>
  <si>
    <t>※出場する種目の欄に〇印を記入してください。</t>
    <rPh sb="1" eb="3">
      <t>シュツジョウ</t>
    </rPh>
    <rPh sb="5" eb="7">
      <t>シュモク</t>
    </rPh>
    <rPh sb="8" eb="9">
      <t>ラン</t>
    </rPh>
    <rPh sb="11" eb="12">
      <t>ジルシ</t>
    </rPh>
    <rPh sb="13" eb="15">
      <t>キニュウ</t>
    </rPh>
    <phoneticPr fontId="8"/>
  </si>
  <si>
    <t>月　　　　日　　　　：　　　頃</t>
    <rPh sb="0" eb="1">
      <t>ガツ</t>
    </rPh>
    <rPh sb="5" eb="6">
      <t>ニチ</t>
    </rPh>
    <rPh sb="14" eb="15">
      <t>コロ</t>
    </rPh>
    <phoneticPr fontId="8"/>
  </si>
  <si>
    <t>□ 駐車する</t>
    <rPh sb="2" eb="4">
      <t>チュウシャ</t>
    </rPh>
    <phoneticPr fontId="8"/>
  </si>
  <si>
    <t>□ 駐車しない</t>
    <rPh sb="2" eb="4">
      <t>チュウシャ</t>
    </rPh>
    <phoneticPr fontId="8"/>
  </si>
  <si>
    <t>大型　　　台　／　中型　　　台　／　小型　　　台</t>
    <rPh sb="0" eb="2">
      <t>オオガタ</t>
    </rPh>
    <rPh sb="5" eb="6">
      <t>ダイ</t>
    </rPh>
    <rPh sb="9" eb="11">
      <t>チュウガタ</t>
    </rPh>
    <rPh sb="14" eb="15">
      <t>ダイ</t>
    </rPh>
    <rPh sb="18" eb="20">
      <t>コガタ</t>
    </rPh>
    <rPh sb="23" eb="24">
      <t>ダイ</t>
    </rPh>
    <phoneticPr fontId="8"/>
  </si>
  <si>
    <t>その他連絡事項等ございましたらご記入ください</t>
    <rPh sb="2" eb="3">
      <t>タ</t>
    </rPh>
    <rPh sb="3" eb="5">
      <t>レンラク</t>
    </rPh>
    <rPh sb="5" eb="7">
      <t>ジコウ</t>
    </rPh>
    <rPh sb="7" eb="8">
      <t>トウ</t>
    </rPh>
    <rPh sb="16" eb="18">
      <t>キニュウ</t>
    </rPh>
    <phoneticPr fontId="8"/>
  </si>
  <si>
    <t>E-mail（任意）</t>
    <rPh sb="7" eb="9">
      <t>ニンイ</t>
    </rPh>
    <phoneticPr fontId="8"/>
  </si>
  <si>
    <t>Fax　　　　　/　　　　　E-mail</t>
    <phoneticPr fontId="8"/>
  </si>
  <si>
    <t>大会期間中連絡用Tel（携帯）</t>
    <rPh sb="0" eb="2">
      <t>タイカイ</t>
    </rPh>
    <rPh sb="2" eb="5">
      <t>キカンチュウ</t>
    </rPh>
    <rPh sb="5" eb="8">
      <t>レンラクヨウ</t>
    </rPh>
    <rPh sb="12" eb="14">
      <t>ケイタイ</t>
    </rPh>
    <phoneticPr fontId="8"/>
  </si>
  <si>
    <r>
      <rPr>
        <b/>
        <sz val="12"/>
        <rFont val="Yu Gothic UI"/>
        <family val="3"/>
        <charset val="128"/>
      </rPr>
      <t>大会参加誓約</t>
    </r>
    <r>
      <rPr>
        <sz val="9"/>
        <rFont val="Yu Gothic UI"/>
        <family val="3"/>
        <charset val="128"/>
      </rPr>
      <t>（内容の確認・同意を頂いた上で、下の□にチェックを入れて下さい）</t>
    </r>
    <rPh sb="0" eb="2">
      <t>タイカイ</t>
    </rPh>
    <rPh sb="2" eb="4">
      <t>サンカ</t>
    </rPh>
    <rPh sb="4" eb="6">
      <t>セイヤク</t>
    </rPh>
    <rPh sb="7" eb="9">
      <t>ナイヨウ</t>
    </rPh>
    <rPh sb="10" eb="12">
      <t>カクニン</t>
    </rPh>
    <rPh sb="13" eb="15">
      <t>ドウイ</t>
    </rPh>
    <rPh sb="16" eb="17">
      <t>イタダ</t>
    </rPh>
    <rPh sb="19" eb="20">
      <t>ウエ</t>
    </rPh>
    <rPh sb="22" eb="23">
      <t>シタ</t>
    </rPh>
    <rPh sb="31" eb="32">
      <t>イ</t>
    </rPh>
    <rPh sb="34" eb="35">
      <t>クダ</t>
    </rPh>
    <phoneticPr fontId="8"/>
  </si>
  <si>
    <t xml:space="preserve">出場選手は、本大会に参加するにあたり、選手として、大会の趣旨、ルールを遵守し、スポーツマンシップを発揮して競技し、人馬とも万一事故ありたる時も決して意義は申しません。 </t>
    <phoneticPr fontId="8"/>
  </si>
  <si>
    <t>□ 上記誓約内容に同意致します</t>
    <rPh sb="2" eb="4">
      <t>ジョウキ</t>
    </rPh>
    <rPh sb="4" eb="6">
      <t>セイヤク</t>
    </rPh>
    <rPh sb="6" eb="8">
      <t>ナイヨウ</t>
    </rPh>
    <rPh sb="9" eb="11">
      <t>ドウイ</t>
    </rPh>
    <rPh sb="11" eb="12">
      <t>イタ</t>
    </rPh>
    <phoneticPr fontId="8"/>
  </si>
  <si>
    <t>申込書　全（　　　）枚</t>
    <rPh sb="0" eb="3">
      <t>モウシコミショ</t>
    </rPh>
    <rPh sb="4" eb="5">
      <t>ゼン</t>
    </rPh>
    <rPh sb="10" eb="11">
      <t>マイ</t>
    </rPh>
    <phoneticPr fontId="8"/>
  </si>
  <si>
    <t>\</t>
    <phoneticPr fontId="8"/>
  </si>
  <si>
    <t>(　　　)頭＝</t>
    <phoneticPr fontId="8"/>
  </si>
  <si>
    <t>\</t>
  </si>
  <si>
    <t>馬匹登録料（公認種目非出場馬）</t>
    <rPh sb="0" eb="2">
      <t>バヒツ</t>
    </rPh>
    <rPh sb="2" eb="4">
      <t>トウロク</t>
    </rPh>
    <rPh sb="4" eb="5">
      <t>リョウ</t>
    </rPh>
    <rPh sb="10" eb="11">
      <t>ヒ</t>
    </rPh>
    <phoneticPr fontId="8"/>
  </si>
  <si>
    <t>(　　　)個＝</t>
    <rPh sb="5" eb="6">
      <t>コ</t>
    </rPh>
    <phoneticPr fontId="8"/>
  </si>
  <si>
    <t>銀行振込　　　／　　　当日現金持参</t>
    <rPh sb="0" eb="2">
      <t>ギンコウ</t>
    </rPh>
    <rPh sb="2" eb="4">
      <t>フリコミ</t>
    </rPh>
    <rPh sb="11" eb="13">
      <t>トウジツ</t>
    </rPh>
    <rPh sb="13" eb="15">
      <t>ゲンキン</t>
    </rPh>
    <rPh sb="15" eb="17">
      <t>ジサン</t>
    </rPh>
    <phoneticPr fontId="8"/>
  </si>
  <si>
    <t>H120cm/W140cm/13個以内、350m/分、基準A 238条2.1</t>
  </si>
  <si>
    <t>　日　時　：</t>
    <rPh sb="1" eb="2">
      <t>ヒ</t>
    </rPh>
    <rPh sb="5" eb="6">
      <t>トキ</t>
    </rPh>
    <phoneticPr fontId="22"/>
  </si>
  <si>
    <t>主催・会場：</t>
    <rPh sb="0" eb="2">
      <t>シュサイ</t>
    </rPh>
    <rPh sb="3" eb="4">
      <t>カイ</t>
    </rPh>
    <rPh sb="4" eb="5">
      <t>バ</t>
    </rPh>
    <phoneticPr fontId="22"/>
  </si>
  <si>
    <t>以下の競技については入賞人馬に優秀馬奨励金を贈る。</t>
    <phoneticPr fontId="22"/>
  </si>
  <si>
    <t>4)</t>
    <phoneticPr fontId="22"/>
  </si>
  <si>
    <r>
      <t>※合計計算書・エントリー申込書・参加人馬登録書と併せてお送り下さい。　</t>
    </r>
    <r>
      <rPr>
        <b/>
        <u val="double"/>
        <sz val="10"/>
        <rFont val="Yu Gothic UI"/>
        <family val="3"/>
        <charset val="128"/>
      </rPr>
      <t>RRC障害馬術競技 出場馬は、「 RRC （引退競走馬杯）出場申込用紙」も同時にご提出ください</t>
    </r>
    <r>
      <rPr>
        <u val="double"/>
        <sz val="10"/>
        <rFont val="Yu Gothic UI"/>
        <family val="3"/>
        <charset val="128"/>
      </rPr>
      <t>。</t>
    </r>
    <rPh sb="47" eb="48">
      <t>ウマ</t>
    </rPh>
    <phoneticPr fontId="8"/>
  </si>
  <si>
    <t>AM</t>
  </si>
  <si>
    <t>H90cm/W110cm/11個以内、325m/分、基準A 238条2.1</t>
    <phoneticPr fontId="22"/>
  </si>
  <si>
    <t>H130cm/W150cm/13個以内、350m/分、基準A 238条2.1</t>
    <phoneticPr fontId="22"/>
  </si>
  <si>
    <t>騎乗者は必ず乗馬競技用ヘッドギアを適正に着用する事。</t>
    <rPh sb="6" eb="8">
      <t>ジョウバ</t>
    </rPh>
    <rPh sb="8" eb="11">
      <t>キョウギヨウ</t>
    </rPh>
    <rPh sb="17" eb="19">
      <t>テキセイ</t>
    </rPh>
    <phoneticPr fontId="22"/>
  </si>
  <si>
    <t>JEF公認種目出場選手は、JEF騎乗者資格A・Bのいずれかを有する事。</t>
    <rPh sb="3" eb="5">
      <t>コウニン</t>
    </rPh>
    <rPh sb="5" eb="7">
      <t>シュモク</t>
    </rPh>
    <rPh sb="7" eb="9">
      <t>シュツジョウ</t>
    </rPh>
    <rPh sb="9" eb="11">
      <t>センシュ</t>
    </rPh>
    <rPh sb="16" eb="18">
      <t>キジョウ</t>
    </rPh>
    <rPh sb="18" eb="19">
      <t>シャ</t>
    </rPh>
    <rPh sb="19" eb="21">
      <t>シカク</t>
    </rPh>
    <rPh sb="30" eb="31">
      <t>ユウ</t>
    </rPh>
    <phoneticPr fontId="22"/>
  </si>
  <si>
    <t>JEF公認種目出場馬は、JEF登録馬で各グレード宣言をしている事。</t>
    <rPh sb="3" eb="5">
      <t>コウニン</t>
    </rPh>
    <rPh sb="5" eb="7">
      <t>シュモク</t>
    </rPh>
    <rPh sb="7" eb="9">
      <t>シュツジョウ</t>
    </rPh>
    <rPh sb="9" eb="10">
      <t>バ</t>
    </rPh>
    <rPh sb="15" eb="17">
      <t>トウロク</t>
    </rPh>
    <rPh sb="17" eb="18">
      <t>バ</t>
    </rPh>
    <rPh sb="19" eb="20">
      <t>カク</t>
    </rPh>
    <rPh sb="24" eb="26">
      <t>センゲン</t>
    </rPh>
    <phoneticPr fontId="22"/>
  </si>
  <si>
    <t>服装は、JEF公認種目は日本馬術連盟競技会規程による。公認以外の種目については自由、ただし競技にふさわしい服装とする。</t>
    <rPh sb="0" eb="2">
      <t>フクソウ</t>
    </rPh>
    <rPh sb="7" eb="9">
      <t>コウニン</t>
    </rPh>
    <rPh sb="9" eb="11">
      <t>シュモク</t>
    </rPh>
    <rPh sb="12" eb="14">
      <t>ニホン</t>
    </rPh>
    <rPh sb="14" eb="16">
      <t>バジュツ</t>
    </rPh>
    <rPh sb="16" eb="18">
      <t>レンメイ</t>
    </rPh>
    <rPh sb="18" eb="21">
      <t>キョウギカイ</t>
    </rPh>
    <rPh sb="21" eb="23">
      <t>キテイ</t>
    </rPh>
    <rPh sb="27" eb="29">
      <t>コウニン</t>
    </rPh>
    <rPh sb="29" eb="31">
      <t>イガイ</t>
    </rPh>
    <rPh sb="32" eb="34">
      <t>シュモク</t>
    </rPh>
    <rPh sb="39" eb="41">
      <t>ジユウ</t>
    </rPh>
    <rPh sb="45" eb="47">
      <t>キョウギ</t>
    </rPh>
    <rPh sb="53" eb="55">
      <t>フクソウ</t>
    </rPh>
    <phoneticPr fontId="22"/>
  </si>
  <si>
    <t>5)</t>
    <phoneticPr fontId="22"/>
  </si>
  <si>
    <t>6)</t>
    <phoneticPr fontId="22"/>
  </si>
  <si>
    <t>5.表彰規程</t>
    <rPh sb="2" eb="4">
      <t>ヒョウショウ</t>
    </rPh>
    <rPh sb="4" eb="6">
      <t>キテイ</t>
    </rPh>
    <phoneticPr fontId="22"/>
  </si>
  <si>
    <t>6.エントリー料等</t>
    <rPh sb="7" eb="8">
      <t>リョウ</t>
    </rPh>
    <rPh sb="8" eb="9">
      <t>トウ</t>
    </rPh>
    <phoneticPr fontId="22"/>
  </si>
  <si>
    <t>馬房に限りがありますので、申し込み頭数が150頭を超える場合、頭数制限及び申込期限前でも締め切らせて頂く場合がございます。</t>
    <rPh sb="0" eb="2">
      <t>バボウ</t>
    </rPh>
    <rPh sb="3" eb="4">
      <t>カギ</t>
    </rPh>
    <rPh sb="13" eb="14">
      <t>モウ</t>
    </rPh>
    <rPh sb="15" eb="16">
      <t>コ</t>
    </rPh>
    <rPh sb="17" eb="19">
      <t>トウスウ</t>
    </rPh>
    <rPh sb="23" eb="24">
      <t>トウ</t>
    </rPh>
    <rPh sb="25" eb="26">
      <t>コ</t>
    </rPh>
    <rPh sb="28" eb="30">
      <t>バアイ</t>
    </rPh>
    <rPh sb="31" eb="33">
      <t>トウスウ</t>
    </rPh>
    <rPh sb="33" eb="35">
      <t>セイゲン</t>
    </rPh>
    <rPh sb="35" eb="36">
      <t>オヨ</t>
    </rPh>
    <rPh sb="37" eb="39">
      <t>モウシコミ</t>
    </rPh>
    <rPh sb="39" eb="41">
      <t>キゲン</t>
    </rPh>
    <rPh sb="41" eb="42">
      <t>マエ</t>
    </rPh>
    <rPh sb="44" eb="45">
      <t>シ</t>
    </rPh>
    <rPh sb="46" eb="47">
      <t>キ</t>
    </rPh>
    <rPh sb="50" eb="51">
      <t>イタダ</t>
    </rPh>
    <rPh sb="52" eb="54">
      <t>バアイ</t>
    </rPh>
    <phoneticPr fontId="22"/>
  </si>
  <si>
    <t>一度納入された登録料・エントリー料は選手・馬匹が出場しない場合も返金できません。但し主催者側の都合の場合は除きます。</t>
    <rPh sb="0" eb="2">
      <t>イチド</t>
    </rPh>
    <rPh sb="2" eb="4">
      <t>ノウニュウ</t>
    </rPh>
    <rPh sb="7" eb="9">
      <t>トウロク</t>
    </rPh>
    <rPh sb="9" eb="10">
      <t>リョウ</t>
    </rPh>
    <rPh sb="16" eb="17">
      <t>リョウ</t>
    </rPh>
    <rPh sb="18" eb="20">
      <t>センシュ</t>
    </rPh>
    <rPh sb="21" eb="23">
      <t>バヒツ</t>
    </rPh>
    <rPh sb="24" eb="26">
      <t>シュツジョウ</t>
    </rPh>
    <rPh sb="29" eb="31">
      <t>バアイ</t>
    </rPh>
    <rPh sb="32" eb="34">
      <t>ヘンキン</t>
    </rPh>
    <rPh sb="40" eb="41">
      <t>タダ</t>
    </rPh>
    <rPh sb="42" eb="46">
      <t>シュサイシャガワ</t>
    </rPh>
    <rPh sb="47" eb="49">
      <t>ツゴウ</t>
    </rPh>
    <rPh sb="50" eb="52">
      <t>バアイ</t>
    </rPh>
    <rPh sb="53" eb="54">
      <t>ノゾ</t>
    </rPh>
    <phoneticPr fontId="22"/>
  </si>
  <si>
    <t>MD</t>
    <phoneticPr fontId="8"/>
  </si>
  <si>
    <t>馬名（漢字・英字にはフリガナ記入の事）</t>
    <rPh sb="0" eb="2">
      <t>バメイ</t>
    </rPh>
    <rPh sb="6" eb="8">
      <t>エイジ</t>
    </rPh>
    <rPh sb="14" eb="16">
      <t>キニュウ</t>
    </rPh>
    <rPh sb="17" eb="18">
      <t>コト</t>
    </rPh>
    <phoneticPr fontId="8"/>
  </si>
  <si>
    <t>ＡＢ無</t>
    <rPh sb="2" eb="3">
      <t>ム</t>
    </rPh>
    <phoneticPr fontId="8"/>
  </si>
  <si>
    <t>しない</t>
  </si>
  <si>
    <t>（日本馬術連盟公認★競技会）</t>
    <rPh sb="1" eb="3">
      <t>ニホン</t>
    </rPh>
    <rPh sb="3" eb="5">
      <t>バジュツ</t>
    </rPh>
    <rPh sb="5" eb="7">
      <t>レンメイ</t>
    </rPh>
    <rPh sb="7" eb="9">
      <t>コウニン</t>
    </rPh>
    <rPh sb="10" eb="13">
      <t>キョウギカイ</t>
    </rPh>
    <phoneticPr fontId="22"/>
  </si>
  <si>
    <t>馬場馬術競技-1</t>
    <rPh sb="0" eb="6">
      <t>バババジュツキョウギ</t>
    </rPh>
    <phoneticPr fontId="22"/>
  </si>
  <si>
    <t>自由選択課目（ｴﾝﾄﾘｰ時に課目指定のこと。全乗振3級～JEF課目）</t>
    <rPh sb="0" eb="6">
      <t>ジユウセンタクカモク</t>
    </rPh>
    <rPh sb="12" eb="13">
      <t>ジ</t>
    </rPh>
    <rPh sb="14" eb="18">
      <t>カモクシテイ</t>
    </rPh>
    <rPh sb="22" eb="25">
      <t>ゼンジョウシン</t>
    </rPh>
    <rPh sb="26" eb="27">
      <t>キュウ</t>
    </rPh>
    <rPh sb="31" eb="33">
      <t>カモク</t>
    </rPh>
    <phoneticPr fontId="22"/>
  </si>
  <si>
    <t>ジムカーナ競技-1</t>
    <rPh sb="5" eb="7">
      <t>キョウギ</t>
    </rPh>
    <phoneticPr fontId="22"/>
  </si>
  <si>
    <t>基準Cローカルルール（支柱倒・横木駈歩通過・障害落下3秒加算）</t>
    <rPh sb="11" eb="13">
      <t>シチュウ</t>
    </rPh>
    <rPh sb="13" eb="14">
      <t>タオ</t>
    </rPh>
    <rPh sb="15" eb="17">
      <t>ヨコキ</t>
    </rPh>
    <rPh sb="17" eb="18">
      <t>ク</t>
    </rPh>
    <rPh sb="18" eb="19">
      <t>ホ</t>
    </rPh>
    <rPh sb="19" eb="21">
      <t>ツウカ</t>
    </rPh>
    <rPh sb="22" eb="24">
      <t>ショウガイ</t>
    </rPh>
    <rPh sb="24" eb="26">
      <t>ラッカ</t>
    </rPh>
    <rPh sb="27" eb="28">
      <t>ビョウ</t>
    </rPh>
    <rPh sb="28" eb="30">
      <t>カサン</t>
    </rPh>
    <phoneticPr fontId="22"/>
  </si>
  <si>
    <t>クロスバー/8個以内、250m/分、基準Aﾛｰｶﾙﾙｰﾙ（基準タイム）</t>
    <rPh sb="7" eb="8">
      <t>コ</t>
    </rPh>
    <rPh sb="8" eb="10">
      <t>イナイ</t>
    </rPh>
    <rPh sb="16" eb="17">
      <t>フン</t>
    </rPh>
    <rPh sb="18" eb="20">
      <t>キジュン</t>
    </rPh>
    <rPh sb="29" eb="31">
      <t>キジュン</t>
    </rPh>
    <phoneticPr fontId="22"/>
  </si>
  <si>
    <t>H100cm/W120cm/11個以内、325m/分、基準A 238条2.1</t>
    <phoneticPr fontId="22"/>
  </si>
  <si>
    <t>ＭＤ-1</t>
    <phoneticPr fontId="22"/>
  </si>
  <si>
    <t>ＭＣ-1</t>
    <phoneticPr fontId="22"/>
  </si>
  <si>
    <t>H60cm/11個以内、325m/分、基準A ローカルルール（基準タイム）</t>
    <rPh sb="31" eb="33">
      <t>キジュン</t>
    </rPh>
    <phoneticPr fontId="22"/>
  </si>
  <si>
    <t>H80cm/W100cm/11個以内、325m/分、基準A 238条2.1</t>
    <phoneticPr fontId="22"/>
  </si>
  <si>
    <t>馬場馬術競技-2</t>
    <rPh sb="0" eb="6">
      <t>バババジュツキョウギ</t>
    </rPh>
    <phoneticPr fontId="22"/>
  </si>
  <si>
    <t>ジムカーナ競技-2</t>
    <rPh sb="5" eb="7">
      <t>キョウギ</t>
    </rPh>
    <phoneticPr fontId="22"/>
  </si>
  <si>
    <t>ＭＤ-2</t>
  </si>
  <si>
    <t>ＭＣ-2</t>
  </si>
  <si>
    <t>H130cm/W150cm/13個以内、350m/分、基準A 238条2.2</t>
    <phoneticPr fontId="22"/>
  </si>
  <si>
    <t>3.競技会規程</t>
    <rPh sb="2" eb="5">
      <t>キョウギカイ</t>
    </rPh>
    <rPh sb="5" eb="7">
      <t>キテイ</t>
    </rPh>
    <phoneticPr fontId="22"/>
  </si>
  <si>
    <t>馬場馬術競技はドレッサージュ馬場、ジムカーナ・クロスバーはインドア馬場、その他全ての競技をメインアリーナ（角馬場）にて行う。</t>
    <rPh sb="0" eb="6">
      <t>バババジュツキョウギ</t>
    </rPh>
    <rPh sb="14" eb="16">
      <t>ババ</t>
    </rPh>
    <rPh sb="33" eb="35">
      <t>ババ</t>
    </rPh>
    <rPh sb="38" eb="39">
      <t>タ</t>
    </rPh>
    <rPh sb="39" eb="40">
      <t>スベ</t>
    </rPh>
    <phoneticPr fontId="22"/>
  </si>
  <si>
    <t>JEF公認競技種目は日本馬術連盟競技会規程の最新版を適用する。また、JEF公認競技の出場は1馬1回とする。
非公認種目の同一人馬による2回目以降の出場は全てオープンとする。</t>
    <phoneticPr fontId="22"/>
  </si>
  <si>
    <t>第22競技を除く全ての競技で第1位の選手が同一タイムの際は、ジャンプオフを行わずに同一順位とする。</t>
    <phoneticPr fontId="22"/>
  </si>
  <si>
    <t>馬場馬術競技は経路読み及び道具の使用を可とする。また、エントリー時に演技課目を指定し、出場人馬を合わせた中で
得点率の高い順に順位を決める（課目毎の表彰は行わない）</t>
    <phoneticPr fontId="22"/>
  </si>
  <si>
    <t>JEF公認種目を除く障害馬術競技は1落馬・3反抗失権とし、インストラクターによる競技場内での選手の補佐可とする。</t>
    <phoneticPr fontId="22"/>
  </si>
  <si>
    <t>基準タイム競技の順位は第１に減点が少なく、その中で基準タイムに最も近い人馬を上位とする。</t>
    <phoneticPr fontId="22"/>
  </si>
  <si>
    <t>4.防疫規程</t>
    <rPh sb="2" eb="4">
      <t>ボウエキ</t>
    </rPh>
    <rPh sb="4" eb="6">
      <t>キテイ</t>
    </rPh>
    <phoneticPr fontId="22"/>
  </si>
  <si>
    <t>入厩する馬の健康手帳を携行し、入厩時に運営事務局へ提出する事。</t>
    <phoneticPr fontId="22"/>
  </si>
  <si>
    <t>ＭＤ-1</t>
  </si>
  <si>
    <t>ＭＣ-1</t>
  </si>
  <si>
    <t>JEF公認種目参加馬 … 1頭 11,000円 ／ 公認種目非参加馬 … 1頭 5,500円</t>
    <phoneticPr fontId="22"/>
  </si>
  <si>
    <t>★</t>
    <phoneticPr fontId="8"/>
  </si>
  <si>
    <t>馬場</t>
    <rPh sb="0" eb="2">
      <t>ババ</t>
    </rPh>
    <phoneticPr fontId="8"/>
  </si>
  <si>
    <t>ジムカーナ</t>
    <phoneticPr fontId="8"/>
  </si>
  <si>
    <t>クロスバー</t>
    <phoneticPr fontId="8"/>
  </si>
  <si>
    <t>MDトレ</t>
    <phoneticPr fontId="8"/>
  </si>
  <si>
    <t>100cトレ</t>
    <phoneticPr fontId="8"/>
  </si>
  <si>
    <t>課目（　　　　　）</t>
    <rPh sb="0" eb="2">
      <t>カモク</t>
    </rPh>
    <phoneticPr fontId="8"/>
  </si>
  <si>
    <t>①合計金額</t>
    <rPh sb="1" eb="3">
      <t>ゴウケイ</t>
    </rPh>
    <rPh sb="3" eb="5">
      <t>キンガク</t>
    </rPh>
    <phoneticPr fontId="8"/>
  </si>
  <si>
    <t>Aクラスジャンプ-1（100cm）</t>
    <phoneticPr fontId="22"/>
  </si>
  <si>
    <t>Aクラスジャンプ-2（100cm）</t>
    <phoneticPr fontId="8"/>
  </si>
  <si>
    <t>Cクラスジャンプ-2（80cm）</t>
    <phoneticPr fontId="8"/>
  </si>
  <si>
    <t>Cクラスジャンプ-1（80cm）</t>
    <phoneticPr fontId="22"/>
  </si>
  <si>
    <t>Bクラスジャンプ-1（90cm）</t>
    <phoneticPr fontId="22"/>
  </si>
  <si>
    <t>Bクラスジャンプ-2（90cm）</t>
    <phoneticPr fontId="8"/>
  </si>
  <si>
    <t>上記【1.競技種目】に記載の通り（オープン参加は5,000円、※JEF公認種目はオープン参加不可）</t>
    <rPh sb="44" eb="46">
      <t>サンカ</t>
    </rPh>
    <rPh sb="46" eb="48">
      <t>フカ</t>
    </rPh>
    <phoneticPr fontId="22"/>
  </si>
  <si>
    <t>ナス・オータムホースショー2023　実施要項</t>
    <phoneticPr fontId="22"/>
  </si>
  <si>
    <r>
      <t>令和5年9月23日（土）～9月24日（日）</t>
    </r>
    <r>
      <rPr>
        <sz val="9"/>
        <color theme="1"/>
        <rFont val="ＭＳ 明朝"/>
        <family val="1"/>
        <charset val="128"/>
      </rPr>
      <t> </t>
    </r>
    <rPh sb="10" eb="11">
      <t>ド</t>
    </rPh>
    <rPh sb="17" eb="18">
      <t>ニチ</t>
    </rPh>
    <rPh sb="19" eb="20">
      <t>ニチ</t>
    </rPh>
    <phoneticPr fontId="22"/>
  </si>
  <si>
    <t>9/23
（土）</t>
    <rPh sb="6" eb="7">
      <t>ド</t>
    </rPh>
    <phoneticPr fontId="22"/>
  </si>
  <si>
    <t>クロスバージャンプ</t>
    <phoneticPr fontId="22"/>
  </si>
  <si>
    <t>H110cm/W130cm/13個以内、350m/分、基準A 238条2.2（ﾉｰﾏﾙｼﾞｬﾝﾌﾟｵﾌ）</t>
    <phoneticPr fontId="22"/>
  </si>
  <si>
    <t>オータムノーマル</t>
    <phoneticPr fontId="22"/>
  </si>
  <si>
    <t>ＭＡ-1</t>
    <phoneticPr fontId="22"/>
  </si>
  <si>
    <t>H140cm/W160cm/13個以内、350m/分、基準A 238条2.1</t>
    <phoneticPr fontId="22"/>
  </si>
  <si>
    <t>中障害A</t>
    <rPh sb="0" eb="1">
      <t>チュウ</t>
    </rPh>
    <rPh sb="1" eb="3">
      <t>ショウガイ</t>
    </rPh>
    <phoneticPr fontId="22"/>
  </si>
  <si>
    <t>9/24
（日）</t>
    <rPh sb="6" eb="7">
      <t>ニチ</t>
    </rPh>
    <phoneticPr fontId="22"/>
  </si>
  <si>
    <t>H110cm/W130cm/13個以内、350m/分、基準A 238条2.2（ｱﾒﾘｶﾝｼﾞｬﾝﾌﾟｵﾌ）</t>
    <phoneticPr fontId="22"/>
  </si>
  <si>
    <t>オータムグランプリ</t>
    <phoneticPr fontId="22"/>
  </si>
  <si>
    <t>ＭＡ-2</t>
    <phoneticPr fontId="22"/>
  </si>
  <si>
    <t>ビギナーズジャンプ（60cm）</t>
    <phoneticPr fontId="8"/>
  </si>
  <si>
    <t>100cm以下の競技のプロの出場はオープンとする。</t>
    <rPh sb="5" eb="7">
      <t>イカ</t>
    </rPh>
    <phoneticPr fontId="22"/>
  </si>
  <si>
    <t>全種目の1位～6位までの入賞者にリボンを贈る。</t>
    <phoneticPr fontId="22"/>
  </si>
  <si>
    <t>オータムノーマル</t>
  </si>
  <si>
    <t>オータムグランプリ</t>
  </si>
  <si>
    <t>令和5年9月12日（火）17:00 必着（ＦＡＸ可）</t>
    <phoneticPr fontId="22"/>
  </si>
  <si>
    <t>入厩日：令和5年9月22日（金）より受け付けます。それ以前に入厩希望の際はあらかじめご連絡ください。</t>
    <rPh sb="14" eb="15">
      <t>キン</t>
    </rPh>
    <rPh sb="27" eb="29">
      <t>イゼン</t>
    </rPh>
    <rPh sb="30" eb="32">
      <t>ニュウキュウ</t>
    </rPh>
    <rPh sb="32" eb="34">
      <t>キボウ</t>
    </rPh>
    <rPh sb="35" eb="36">
      <t>サイ</t>
    </rPh>
    <rPh sb="43" eb="45">
      <t>レンラク</t>
    </rPh>
    <phoneticPr fontId="22"/>
  </si>
  <si>
    <t>ナス・オータムホースショー2023</t>
    <phoneticPr fontId="8"/>
  </si>
  <si>
    <t>クロスバージャンプ</t>
  </si>
  <si>
    <t>Cクラスジャンプ-1（80cm）</t>
  </si>
  <si>
    <t>Bクラスジャンプ-1（90cm）</t>
  </si>
  <si>
    <t>Aクラスジャンプ-1（100cm）</t>
  </si>
  <si>
    <t>ＭＡ-1</t>
  </si>
  <si>
    <t>ＭＡ-2</t>
  </si>
  <si>
    <t>ビギナーズジャンプ（60cm）</t>
  </si>
  <si>
    <t>Cクラスジャンプ-2（80cm）</t>
  </si>
  <si>
    <t>Bクラスジャンプ-2（90cm）</t>
  </si>
  <si>
    <t>Aクラスジャンプ-2（100cm）</t>
  </si>
  <si>
    <t>※1つの競技に同一選手（または馬）が複数回出場する際、希望する順を（）内に記入してください。（ローカル種目のみ）</t>
    <rPh sb="4" eb="6">
      <t>キョウギ</t>
    </rPh>
    <rPh sb="7" eb="9">
      <t>ドウイツ</t>
    </rPh>
    <rPh sb="9" eb="11">
      <t>センシュ</t>
    </rPh>
    <rPh sb="15" eb="16">
      <t>ウマ</t>
    </rPh>
    <rPh sb="18" eb="21">
      <t>フクスウカイ</t>
    </rPh>
    <rPh sb="21" eb="23">
      <t>シュツジョウ</t>
    </rPh>
    <rPh sb="25" eb="26">
      <t>サイ</t>
    </rPh>
    <rPh sb="27" eb="29">
      <t>キボウ</t>
    </rPh>
    <rPh sb="31" eb="32">
      <t>ジュン</t>
    </rPh>
    <rPh sb="35" eb="36">
      <t>ナイ</t>
    </rPh>
    <rPh sb="37" eb="39">
      <t>キニュウ</t>
    </rPh>
    <rPh sb="51" eb="53">
      <t>シュモク</t>
    </rPh>
    <phoneticPr fontId="8"/>
  </si>
  <si>
    <t>80cm</t>
    <phoneticPr fontId="8"/>
  </si>
  <si>
    <t>90cm</t>
    <phoneticPr fontId="8"/>
  </si>
  <si>
    <t>100cm</t>
    <phoneticPr fontId="8"/>
  </si>
  <si>
    <t>110c（公認）</t>
    <rPh sb="5" eb="7">
      <t>コウニン</t>
    </rPh>
    <phoneticPr fontId="8"/>
  </si>
  <si>
    <t>120c（公認）</t>
    <rPh sb="5" eb="7">
      <t>コウニン</t>
    </rPh>
    <phoneticPr fontId="8"/>
  </si>
  <si>
    <t>130c（公認）</t>
    <rPh sb="5" eb="7">
      <t>コウニン</t>
    </rPh>
    <phoneticPr fontId="8"/>
  </si>
  <si>
    <t>140c（公認）</t>
    <rPh sb="5" eb="7">
      <t>コウニン</t>
    </rPh>
    <phoneticPr fontId="8"/>
  </si>
  <si>
    <t>課目（　　　　　　）</t>
    <rPh sb="0" eb="2">
      <t>カモク</t>
    </rPh>
    <phoneticPr fontId="8"/>
  </si>
  <si>
    <t>①エントリー料（9/23）</t>
    <rPh sb="6" eb="7">
      <t>リョウ</t>
    </rPh>
    <phoneticPr fontId="8"/>
  </si>
  <si>
    <t>②エントリー料（9/24）</t>
    <rPh sb="6" eb="7">
      <t>リョウ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</si>
</sst>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yyyy/m/d;@"/>
    <numFmt numFmtId="177" formatCode="&quot; (　&quot;0&quot;　)頭＝&quot;"/>
    <numFmt numFmtId="178" formatCode="m&quot;月&quot;d&quot;日&quot;;@"/>
    <numFmt numFmtId="179" formatCode="h:mm&quot;頃&quot;"/>
    <numFmt numFmtId="180" formatCode="0&quot;台&quot;"/>
    <numFmt numFmtId="181" formatCode="&quot; (　&quot;0&quot;　)個＝&quot;"/>
    <numFmt numFmtId="182" formatCode="&quot;¥&quot;0,000&quot; × &quot;"/>
    <numFmt numFmtId="183" formatCode="m&quot;月&quot;d&quot;日&quot;\(aaa\)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Yu Gothic UI"/>
      <family val="3"/>
      <charset val="128"/>
    </font>
    <font>
      <sz val="8"/>
      <name val="Yu Gothic UI"/>
      <family val="3"/>
      <charset val="128"/>
    </font>
    <font>
      <sz val="7"/>
      <name val="Yu Gothic UI"/>
      <family val="3"/>
      <charset val="128"/>
    </font>
    <font>
      <sz val="11"/>
      <name val="Yu Gothic UI"/>
      <family val="3"/>
      <charset val="128"/>
    </font>
    <font>
      <sz val="10"/>
      <name val="Yu Gothic UI"/>
      <family val="3"/>
      <charset val="128"/>
    </font>
    <font>
      <b/>
      <sz val="10"/>
      <name val="Yu Gothic UI"/>
      <family val="3"/>
      <charset val="128"/>
    </font>
    <font>
      <sz val="14"/>
      <name val="Yu Gothic UI"/>
      <family val="3"/>
      <charset val="128"/>
    </font>
    <font>
      <b/>
      <sz val="14"/>
      <name val="Yu Gothic UI"/>
      <family val="3"/>
      <charset val="128"/>
    </font>
    <font>
      <b/>
      <sz val="12"/>
      <name val="Yu Gothic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/>
      <name val="Yu Gothic UI"/>
      <family val="3"/>
      <charset val="128"/>
    </font>
    <font>
      <sz val="10"/>
      <color theme="3"/>
      <name val="Yu Gothic UI"/>
      <family val="3"/>
      <charset val="128"/>
    </font>
    <font>
      <sz val="10"/>
      <name val="Yu Gothic UI Semilight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theme="1"/>
      <name val="ＭＳ 明朝"/>
      <family val="1"/>
      <charset val="128"/>
    </font>
    <font>
      <i/>
      <sz val="11"/>
      <color theme="1"/>
      <name val="BIZ UDゴシック"/>
      <family val="3"/>
      <charset val="128"/>
    </font>
    <font>
      <sz val="9"/>
      <color rgb="FF000000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5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name val="Yu Gothic UI"/>
      <family val="3"/>
      <charset val="128"/>
    </font>
    <font>
      <b/>
      <u val="double"/>
      <sz val="11"/>
      <name val="Yu Gothic UI"/>
      <family val="3"/>
      <charset val="128"/>
    </font>
    <font>
      <b/>
      <sz val="18"/>
      <color theme="1"/>
      <name val="BIZ UDゴシック"/>
      <family val="3"/>
      <charset val="128"/>
    </font>
    <font>
      <b/>
      <i/>
      <sz val="16"/>
      <color theme="1"/>
      <name val="BIZ UDゴシック"/>
      <family val="3"/>
      <charset val="128"/>
    </font>
    <font>
      <b/>
      <u val="double"/>
      <sz val="10"/>
      <name val="Yu Gothic UI"/>
      <family val="3"/>
      <charset val="128"/>
    </font>
    <font>
      <u val="double"/>
      <sz val="10"/>
      <name val="Yu Gothic UI"/>
      <family val="3"/>
      <charset val="128"/>
    </font>
    <font>
      <b/>
      <sz val="12"/>
      <color theme="10"/>
      <name val="Yu Gothic UI"/>
      <family val="3"/>
      <charset val="128"/>
    </font>
    <font>
      <sz val="6"/>
      <color theme="1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D9D9D9"/>
        <bgColor indexed="64"/>
      </patternFill>
    </fill>
  </fills>
  <borders count="1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6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38">
    <xf numFmtId="0" fontId="0" fillId="0" borderId="0" xfId="0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Protection="1">
      <protection locked="0"/>
    </xf>
    <xf numFmtId="6" fontId="13" fillId="0" borderId="0" xfId="1" applyFont="1"/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9" fillId="0" borderId="0" xfId="0" applyFont="1"/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left" vertical="center" shrinkToFit="1"/>
      <protection locked="0"/>
    </xf>
    <xf numFmtId="0" fontId="13" fillId="0" borderId="26" xfId="0" applyFont="1" applyBorder="1" applyAlignment="1" applyProtection="1">
      <alignment horizontal="left" vertical="center" shrinkToFit="1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13" fillId="0" borderId="23" xfId="0" applyFont="1" applyBorder="1" applyAlignment="1" applyProtection="1">
      <alignment horizontal="left" vertical="center" shrinkToFit="1"/>
      <protection locked="0"/>
    </xf>
    <xf numFmtId="0" fontId="13" fillId="2" borderId="49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0" borderId="54" xfId="0" applyFont="1" applyBorder="1" applyAlignment="1" applyProtection="1">
      <alignment vertical="center"/>
      <protection locked="0"/>
    </xf>
    <xf numFmtId="0" fontId="13" fillId="0" borderId="33" xfId="0" applyFont="1" applyBorder="1" applyAlignment="1" applyProtection="1">
      <alignment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2" borderId="49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13" fillId="2" borderId="50" xfId="0" applyFont="1" applyFill="1" applyBorder="1" applyAlignment="1">
      <alignment horizontal="center" vertical="center" shrinkToFit="1"/>
    </xf>
    <xf numFmtId="0" fontId="13" fillId="2" borderId="50" xfId="0" applyFont="1" applyFill="1" applyBorder="1" applyAlignment="1" applyProtection="1">
      <alignment horizontal="center" vertical="center" shrinkToFit="1"/>
      <protection hidden="1"/>
    </xf>
    <xf numFmtId="0" fontId="13" fillId="2" borderId="11" xfId="0" applyFont="1" applyFill="1" applyBorder="1" applyAlignment="1" applyProtection="1">
      <alignment horizontal="center" vertical="center" shrinkToFit="1"/>
      <protection hidden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shrinkToFit="1"/>
    </xf>
    <xf numFmtId="0" fontId="13" fillId="0" borderId="18" xfId="0" applyFont="1" applyBorder="1" applyAlignment="1" applyProtection="1">
      <alignment horizontal="left" vertical="center" shrinkToFit="1"/>
      <protection locked="0"/>
    </xf>
    <xf numFmtId="0" fontId="13" fillId="0" borderId="7" xfId="0" applyFont="1" applyBorder="1" applyAlignment="1" applyProtection="1">
      <alignment horizontal="left" vertical="center" shrinkToFit="1"/>
      <protection locked="0"/>
    </xf>
    <xf numFmtId="0" fontId="13" fillId="0" borderId="8" xfId="0" applyFont="1" applyBorder="1" applyAlignment="1" applyProtection="1">
      <alignment horizontal="left" vertical="center" shrinkToFit="1"/>
      <protection locked="0"/>
    </xf>
    <xf numFmtId="0" fontId="13" fillId="0" borderId="33" xfId="0" applyFont="1" applyBorder="1" applyAlignment="1" applyProtection="1">
      <alignment horizontal="left" vertical="center" shrinkToFit="1"/>
      <protection locked="0"/>
    </xf>
    <xf numFmtId="0" fontId="13" fillId="0" borderId="51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left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left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 hidden="1"/>
    </xf>
    <xf numFmtId="0" fontId="13" fillId="0" borderId="19" xfId="0" applyFont="1" applyBorder="1" applyAlignment="1" applyProtection="1">
      <alignment horizontal="center" vertical="center" shrinkToFit="1"/>
      <protection locked="0" hidden="1"/>
    </xf>
    <xf numFmtId="0" fontId="13" fillId="0" borderId="18" xfId="0" applyFont="1" applyBorder="1" applyAlignment="1" applyProtection="1">
      <alignment horizontal="center" vertical="center" shrinkToFit="1"/>
      <protection locked="0" hidden="1"/>
    </xf>
    <xf numFmtId="0" fontId="13" fillId="0" borderId="8" xfId="0" applyFont="1" applyBorder="1" applyAlignment="1" applyProtection="1">
      <alignment horizontal="center" vertical="center" shrinkToFit="1"/>
      <protection locked="0" hidden="1"/>
    </xf>
    <xf numFmtId="0" fontId="13" fillId="0" borderId="33" xfId="0" applyFont="1" applyBorder="1" applyAlignment="1" applyProtection="1">
      <alignment horizontal="center" vertical="center" shrinkToFit="1"/>
      <protection locked="0" hidden="1"/>
    </xf>
    <xf numFmtId="0" fontId="9" fillId="2" borderId="55" xfId="0" applyFont="1" applyFill="1" applyBorder="1" applyAlignment="1">
      <alignment horizontal="center" vertical="center" shrinkToFit="1"/>
    </xf>
    <xf numFmtId="0" fontId="13" fillId="0" borderId="57" xfId="0" applyFont="1" applyBorder="1" applyAlignment="1" applyProtection="1">
      <alignment horizontal="center" vertical="center" shrinkToFit="1"/>
      <protection locked="0"/>
    </xf>
    <xf numFmtId="0" fontId="13" fillId="0" borderId="56" xfId="0" applyFont="1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58" xfId="0" applyFont="1" applyBorder="1" applyAlignment="1" applyProtection="1">
      <alignment horizontal="center" vertical="center" shrinkToFit="1"/>
      <protection locked="0"/>
    </xf>
    <xf numFmtId="0" fontId="13" fillId="0" borderId="54" xfId="0" applyFont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>
      <alignment horizontal="center" vertical="center" shrinkToFit="1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12" fillId="2" borderId="7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7" xfId="0" applyFont="1" applyFill="1" applyBorder="1" applyAlignment="1" applyProtection="1">
      <alignment vertical="center"/>
      <protection hidden="1"/>
    </xf>
    <xf numFmtId="0" fontId="12" fillId="2" borderId="61" xfId="0" applyFont="1" applyFill="1" applyBorder="1" applyAlignment="1" applyProtection="1">
      <alignment vertical="center"/>
      <protection hidden="1"/>
    </xf>
    <xf numFmtId="0" fontId="12" fillId="2" borderId="33" xfId="0" applyFont="1" applyFill="1" applyBorder="1" applyAlignment="1" applyProtection="1">
      <alignment vertical="center"/>
      <protection hidden="1"/>
    </xf>
    <xf numFmtId="6" fontId="12" fillId="0" borderId="7" xfId="0" applyNumberFormat="1" applyFont="1" applyBorder="1" applyAlignment="1" applyProtection="1">
      <alignment vertical="center"/>
      <protection hidden="1"/>
    </xf>
    <xf numFmtId="6" fontId="12" fillId="0" borderId="61" xfId="0" applyNumberFormat="1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locked="0"/>
    </xf>
    <xf numFmtId="177" fontId="12" fillId="0" borderId="39" xfId="0" applyNumberFormat="1" applyFont="1" applyBorder="1" applyAlignment="1" applyProtection="1">
      <alignment horizontal="left" vertical="center"/>
      <protection hidden="1"/>
    </xf>
    <xf numFmtId="182" fontId="12" fillId="0" borderId="26" xfId="1" applyNumberFormat="1" applyFont="1" applyBorder="1" applyAlignment="1" applyProtection="1">
      <alignment horizontal="left" vertical="center"/>
      <protection hidden="1"/>
    </xf>
    <xf numFmtId="182" fontId="12" fillId="0" borderId="62" xfId="1" applyNumberFormat="1" applyFont="1" applyBorder="1" applyAlignment="1" applyProtection="1">
      <alignment horizontal="left" vertical="center"/>
      <protection hidden="1"/>
    </xf>
    <xf numFmtId="0" fontId="12" fillId="2" borderId="39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6" fontId="13" fillId="2" borderId="11" xfId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35" xfId="0" applyFont="1" applyBorder="1" applyAlignment="1" applyProtection="1">
      <alignment horizontal="center" vertical="center" shrinkToFit="1"/>
      <protection locked="0" hidden="1"/>
    </xf>
    <xf numFmtId="0" fontId="13" fillId="0" borderId="45" xfId="0" applyFont="1" applyBorder="1" applyAlignment="1" applyProtection="1">
      <alignment horizontal="center" vertical="center" shrinkToFit="1"/>
      <protection locked="0" hidden="1"/>
    </xf>
    <xf numFmtId="0" fontId="13" fillId="0" borderId="34" xfId="0" applyFont="1" applyBorder="1" applyAlignment="1" applyProtection="1">
      <alignment horizontal="center" vertical="center" shrinkToFit="1"/>
      <protection locked="0" hidden="1"/>
    </xf>
    <xf numFmtId="0" fontId="13" fillId="0" borderId="32" xfId="0" applyFont="1" applyBorder="1" applyAlignment="1" applyProtection="1">
      <alignment horizontal="center" vertical="center" shrinkToFit="1"/>
      <protection locked="0" hidden="1"/>
    </xf>
    <xf numFmtId="0" fontId="17" fillId="2" borderId="5" xfId="2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Alignment="1">
      <alignment vertical="center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hidden="1"/>
    </xf>
    <xf numFmtId="0" fontId="13" fillId="0" borderId="7" xfId="0" applyFont="1" applyBorder="1" applyAlignment="1" applyProtection="1">
      <alignment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locked="0"/>
    </xf>
    <xf numFmtId="6" fontId="13" fillId="0" borderId="36" xfId="1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vertical="center"/>
      <protection hidden="1"/>
    </xf>
    <xf numFmtId="0" fontId="13" fillId="0" borderId="8" xfId="0" applyFont="1" applyBorder="1" applyAlignment="1" applyProtection="1">
      <alignment vertical="center"/>
      <protection locked="0" hidden="1"/>
    </xf>
    <xf numFmtId="6" fontId="13" fillId="0" borderId="37" xfId="1" applyFont="1" applyBorder="1" applyAlignment="1" applyProtection="1">
      <alignment vertical="center"/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vertical="center"/>
      <protection hidden="1"/>
    </xf>
    <xf numFmtId="0" fontId="13" fillId="0" borderId="33" xfId="0" applyFont="1" applyBorder="1" applyAlignment="1" applyProtection="1">
      <alignment vertical="center"/>
      <protection locked="0" hidden="1"/>
    </xf>
    <xf numFmtId="6" fontId="13" fillId="0" borderId="35" xfId="1" applyFont="1" applyBorder="1" applyAlignment="1" applyProtection="1">
      <alignment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hidden="1"/>
    </xf>
    <xf numFmtId="0" fontId="13" fillId="0" borderId="19" xfId="0" applyFont="1" applyBorder="1" applyAlignment="1" applyProtection="1">
      <alignment vertical="center"/>
      <protection locked="0" hidden="1"/>
    </xf>
    <xf numFmtId="0" fontId="13" fillId="0" borderId="19" xfId="0" applyFont="1" applyBorder="1" applyAlignment="1" applyProtection="1">
      <alignment horizontal="center" vertical="center"/>
      <protection locked="0"/>
    </xf>
    <xf numFmtId="6" fontId="13" fillId="0" borderId="46" xfId="1" applyFont="1" applyBorder="1" applyAlignment="1" applyProtection="1">
      <alignment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locked="0" hidden="1"/>
    </xf>
    <xf numFmtId="6" fontId="13" fillId="0" borderId="34" xfId="1" applyFont="1" applyBorder="1" applyAlignment="1" applyProtection="1">
      <alignment vertical="center"/>
      <protection hidden="1"/>
    </xf>
    <xf numFmtId="0" fontId="20" fillId="5" borderId="12" xfId="0" applyFont="1" applyFill="1" applyBorder="1" applyAlignment="1" applyProtection="1">
      <alignment horizontal="center" vertical="center" shrinkToFit="1"/>
      <protection hidden="1"/>
    </xf>
    <xf numFmtId="0" fontId="20" fillId="5" borderId="34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vertical="center"/>
      <protection hidden="1"/>
    </xf>
    <xf numFmtId="0" fontId="20" fillId="0" borderId="23" xfId="0" applyFont="1" applyBorder="1" applyAlignment="1" applyProtection="1">
      <alignment horizontal="center" vertical="center"/>
      <protection hidden="1"/>
    </xf>
    <xf numFmtId="0" fontId="20" fillId="0" borderId="48" xfId="0" applyFont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0" fontId="20" fillId="0" borderId="42" xfId="0" applyFont="1" applyBorder="1" applyAlignment="1" applyProtection="1">
      <alignment horizontal="center" vertical="center" shrinkToFit="1"/>
      <protection hidden="1"/>
    </xf>
    <xf numFmtId="0" fontId="20" fillId="0" borderId="50" xfId="0" applyFont="1" applyBorder="1" applyAlignment="1" applyProtection="1">
      <alignment horizontal="center" vertical="center" shrinkToFit="1"/>
      <protection hidden="1"/>
    </xf>
    <xf numFmtId="0" fontId="20" fillId="0" borderId="33" xfId="0" applyFont="1" applyBorder="1" applyAlignment="1" applyProtection="1">
      <alignment horizontal="center" vertical="center" shrinkToFit="1"/>
      <protection hidden="1"/>
    </xf>
    <xf numFmtId="0" fontId="21" fillId="6" borderId="26" xfId="3" applyFont="1" applyFill="1" applyBorder="1" applyAlignment="1" applyProtection="1">
      <alignment horizontal="left" vertical="center"/>
      <protection hidden="1"/>
    </xf>
    <xf numFmtId="0" fontId="21" fillId="0" borderId="0" xfId="3" applyFont="1" applyProtection="1">
      <alignment vertical="center"/>
      <protection hidden="1"/>
    </xf>
    <xf numFmtId="0" fontId="21" fillId="6" borderId="26" xfId="3" applyFont="1" applyFill="1" applyBorder="1" applyAlignment="1" applyProtection="1">
      <alignment horizontal="left" vertical="center" shrinkToFit="1"/>
      <protection hidden="1"/>
    </xf>
    <xf numFmtId="0" fontId="21" fillId="7" borderId="7" xfId="3" applyFont="1" applyFill="1" applyBorder="1" applyAlignment="1" applyProtection="1">
      <alignment horizontal="center" vertical="center"/>
      <protection hidden="1"/>
    </xf>
    <xf numFmtId="6" fontId="21" fillId="0" borderId="7" xfId="1" applyFont="1" applyFill="1" applyBorder="1" applyAlignment="1" applyProtection="1">
      <alignment vertical="center"/>
      <protection hidden="1"/>
    </xf>
    <xf numFmtId="0" fontId="21" fillId="0" borderId="3" xfId="3" applyFont="1" applyBorder="1" applyProtection="1">
      <alignment vertical="center"/>
      <protection hidden="1"/>
    </xf>
    <xf numFmtId="0" fontId="21" fillId="0" borderId="3" xfId="3" applyFont="1" applyBorder="1" applyAlignment="1" applyProtection="1">
      <alignment horizontal="center" vertical="center"/>
      <protection hidden="1"/>
    </xf>
    <xf numFmtId="6" fontId="21" fillId="0" borderId="3" xfId="1" applyFont="1" applyBorder="1" applyAlignment="1" applyProtection="1">
      <alignment horizontal="right" vertical="center"/>
      <protection hidden="1"/>
    </xf>
    <xf numFmtId="0" fontId="21" fillId="0" borderId="7" xfId="3" applyFont="1" applyBorder="1" applyProtection="1">
      <alignment vertical="center"/>
      <protection hidden="1"/>
    </xf>
    <xf numFmtId="0" fontId="21" fillId="0" borderId="7" xfId="3" applyFont="1" applyBorder="1" applyAlignment="1" applyProtection="1">
      <alignment horizontal="center" vertical="center"/>
      <protection hidden="1"/>
    </xf>
    <xf numFmtId="6" fontId="21" fillId="0" borderId="7" xfId="1" applyFont="1" applyBorder="1" applyAlignment="1" applyProtection="1">
      <alignment horizontal="right" vertical="center"/>
      <protection hidden="1"/>
    </xf>
    <xf numFmtId="0" fontId="13" fillId="0" borderId="7" xfId="0" applyFont="1" applyBorder="1" applyAlignment="1" applyProtection="1">
      <alignment vertical="center" shrinkToFit="1"/>
      <protection locked="0"/>
    </xf>
    <xf numFmtId="0" fontId="13" fillId="0" borderId="8" xfId="0" applyFont="1" applyBorder="1" applyAlignment="1" applyProtection="1">
      <alignment vertical="center" shrinkToFit="1"/>
      <protection locked="0"/>
    </xf>
    <xf numFmtId="0" fontId="13" fillId="0" borderId="33" xfId="0" applyFont="1" applyBorder="1" applyAlignment="1" applyProtection="1">
      <alignment vertical="center" shrinkToFit="1"/>
      <protection locked="0"/>
    </xf>
    <xf numFmtId="0" fontId="13" fillId="0" borderId="19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hidden="1"/>
    </xf>
    <xf numFmtId="0" fontId="13" fillId="0" borderId="33" xfId="0" applyFont="1" applyBorder="1" applyAlignment="1" applyProtection="1">
      <alignment vertical="center" shrinkToFit="1"/>
      <protection hidden="1"/>
    </xf>
    <xf numFmtId="0" fontId="13" fillId="0" borderId="33" xfId="0" applyFont="1" applyBorder="1" applyAlignment="1" applyProtection="1">
      <alignment vertical="center" shrinkToFit="1"/>
      <protection locked="0" hidden="1"/>
    </xf>
    <xf numFmtId="6" fontId="13" fillId="0" borderId="35" xfId="1" applyFont="1" applyBorder="1" applyAlignment="1" applyProtection="1">
      <alignment vertical="center" shrinkToFit="1"/>
      <protection hidden="1"/>
    </xf>
    <xf numFmtId="0" fontId="13" fillId="0" borderId="9" xfId="0" applyFont="1" applyBorder="1" applyAlignment="1" applyProtection="1">
      <alignment horizontal="center" vertical="center" shrinkToFit="1"/>
      <protection hidden="1"/>
    </xf>
    <xf numFmtId="0" fontId="13" fillId="0" borderId="7" xfId="0" applyFont="1" applyBorder="1" applyAlignment="1" applyProtection="1">
      <alignment vertical="center" shrinkToFit="1"/>
      <protection hidden="1"/>
    </xf>
    <xf numFmtId="0" fontId="13" fillId="0" borderId="7" xfId="0" applyFont="1" applyBorder="1" applyAlignment="1" applyProtection="1">
      <alignment vertical="center" shrinkToFit="1"/>
      <protection locked="0" hidden="1"/>
    </xf>
    <xf numFmtId="6" fontId="13" fillId="0" borderId="36" xfId="1" applyFont="1" applyBorder="1" applyAlignment="1" applyProtection="1">
      <alignment vertical="center" shrinkToFit="1"/>
      <protection hidden="1"/>
    </xf>
    <xf numFmtId="0" fontId="13" fillId="0" borderId="14" xfId="0" applyFont="1" applyBorder="1" applyAlignment="1" applyProtection="1">
      <alignment horizontal="center" vertical="center" shrinkToFit="1"/>
      <protection hidden="1"/>
    </xf>
    <xf numFmtId="0" fontId="13" fillId="0" borderId="19" xfId="0" applyFont="1" applyBorder="1" applyAlignment="1" applyProtection="1">
      <alignment vertical="center" shrinkToFit="1"/>
      <protection hidden="1"/>
    </xf>
    <xf numFmtId="0" fontId="13" fillId="0" borderId="19" xfId="0" applyFont="1" applyBorder="1" applyAlignment="1" applyProtection="1">
      <alignment vertical="center" shrinkToFit="1"/>
      <protection locked="0" hidden="1"/>
    </xf>
    <xf numFmtId="6" fontId="13" fillId="0" borderId="46" xfId="1" applyFont="1" applyBorder="1" applyAlignment="1" applyProtection="1">
      <alignment vertical="center" shrinkToFit="1"/>
      <protection hidden="1"/>
    </xf>
    <xf numFmtId="0" fontId="13" fillId="0" borderId="12" xfId="0" applyFont="1" applyBorder="1" applyAlignment="1" applyProtection="1">
      <alignment horizontal="center" vertical="center" shrinkToFit="1"/>
      <protection hidden="1"/>
    </xf>
    <xf numFmtId="0" fontId="13" fillId="0" borderId="18" xfId="0" applyFont="1" applyBorder="1" applyAlignment="1" applyProtection="1">
      <alignment vertical="center" shrinkToFit="1"/>
      <protection hidden="1"/>
    </xf>
    <xf numFmtId="0" fontId="13" fillId="0" borderId="18" xfId="0" applyFont="1" applyBorder="1" applyAlignment="1" applyProtection="1">
      <alignment vertical="center" shrinkToFit="1"/>
      <protection locked="0" hidden="1"/>
    </xf>
    <xf numFmtId="6" fontId="13" fillId="0" borderId="34" xfId="1" applyFont="1" applyBorder="1" applyAlignment="1" applyProtection="1">
      <alignment vertical="center" shrinkToFit="1"/>
      <protection hidden="1"/>
    </xf>
    <xf numFmtId="0" fontId="13" fillId="0" borderId="10" xfId="0" applyFont="1" applyBorder="1" applyAlignment="1" applyProtection="1">
      <alignment horizontal="center" vertical="center" shrinkToFit="1"/>
      <protection hidden="1"/>
    </xf>
    <xf numFmtId="0" fontId="13" fillId="0" borderId="8" xfId="0" applyFont="1" applyBorder="1" applyAlignment="1" applyProtection="1">
      <alignment vertical="center" shrinkToFit="1"/>
      <protection hidden="1"/>
    </xf>
    <xf numFmtId="0" fontId="13" fillId="0" borderId="8" xfId="0" applyFont="1" applyBorder="1" applyAlignment="1" applyProtection="1">
      <alignment vertical="center" shrinkToFit="1"/>
      <protection locked="0" hidden="1"/>
    </xf>
    <xf numFmtId="6" fontId="13" fillId="0" borderId="37" xfId="1" applyFont="1" applyBorder="1" applyAlignment="1" applyProtection="1">
      <alignment vertical="center" shrinkToFit="1"/>
      <protection hidden="1"/>
    </xf>
    <xf numFmtId="0" fontId="9" fillId="2" borderId="15" xfId="0" applyFont="1" applyFill="1" applyBorder="1" applyAlignment="1" applyProtection="1">
      <alignment horizontal="center" vertical="center" shrinkToFit="1"/>
      <protection hidden="1"/>
    </xf>
    <xf numFmtId="0" fontId="9" fillId="2" borderId="32" xfId="0" applyFont="1" applyFill="1" applyBorder="1" applyAlignment="1" applyProtection="1">
      <alignment horizontal="center" vertical="center" shrinkToFit="1"/>
      <protection hidden="1"/>
    </xf>
    <xf numFmtId="0" fontId="13" fillId="0" borderId="29" xfId="0" applyFont="1" applyBorder="1" applyAlignment="1" applyProtection="1">
      <alignment horizontal="center" vertical="center" shrinkToFit="1"/>
      <protection locked="0" hidden="1"/>
    </xf>
    <xf numFmtId="0" fontId="13" fillId="0" borderId="9" xfId="0" applyFont="1" applyBorder="1" applyAlignment="1" applyProtection="1">
      <alignment horizontal="center" vertical="center" shrinkToFit="1"/>
      <protection locked="0" hidden="1"/>
    </xf>
    <xf numFmtId="0" fontId="13" fillId="0" borderId="36" xfId="0" applyFont="1" applyBorder="1" applyAlignment="1" applyProtection="1">
      <alignment horizontal="center" vertical="center" shrinkToFit="1"/>
      <protection locked="0" hidden="1"/>
    </xf>
    <xf numFmtId="0" fontId="13" fillId="0" borderId="27" xfId="0" applyFont="1" applyBorder="1" applyAlignment="1" applyProtection="1">
      <alignment horizontal="center" vertical="center" shrinkToFit="1"/>
      <protection locked="0" hidden="1"/>
    </xf>
    <xf numFmtId="0" fontId="13" fillId="0" borderId="10" xfId="0" applyFont="1" applyBorder="1" applyAlignment="1" applyProtection="1">
      <alignment horizontal="center" vertical="center" shrinkToFit="1"/>
      <protection locked="0" hidden="1"/>
    </xf>
    <xf numFmtId="0" fontId="13" fillId="0" borderId="37" xfId="0" applyFont="1" applyBorder="1" applyAlignment="1" applyProtection="1">
      <alignment horizontal="center" vertical="center" shrinkToFit="1"/>
      <protection locked="0" hidden="1"/>
    </xf>
    <xf numFmtId="0" fontId="13" fillId="0" borderId="54" xfId="0" applyFont="1" applyBorder="1" applyAlignment="1" applyProtection="1">
      <alignment horizontal="center" vertical="center" shrinkToFit="1"/>
      <protection locked="0" hidden="1"/>
    </xf>
    <xf numFmtId="0" fontId="13" fillId="0" borderId="43" xfId="0" applyFont="1" applyBorder="1" applyAlignment="1" applyProtection="1">
      <alignment horizontal="center" vertical="center" shrinkToFit="1"/>
      <protection locked="0" hidden="1"/>
    </xf>
    <xf numFmtId="0" fontId="13" fillId="0" borderId="56" xfId="0" applyFont="1" applyBorder="1" applyAlignment="1" applyProtection="1">
      <alignment horizontal="center" vertical="center" shrinkToFit="1"/>
      <protection locked="0" hidden="1"/>
    </xf>
    <xf numFmtId="0" fontId="13" fillId="0" borderId="60" xfId="0" applyFont="1" applyBorder="1" applyAlignment="1" applyProtection="1">
      <alignment horizontal="center" vertical="center" shrinkToFit="1"/>
      <protection locked="0" hidden="1"/>
    </xf>
    <xf numFmtId="0" fontId="13" fillId="0" borderId="14" xfId="0" applyFont="1" applyBorder="1" applyAlignment="1" applyProtection="1">
      <alignment horizontal="center" vertical="center" shrinkToFit="1"/>
      <protection locked="0" hidden="1"/>
    </xf>
    <xf numFmtId="0" fontId="13" fillId="0" borderId="46" xfId="0" applyFont="1" applyBorder="1" applyAlignment="1" applyProtection="1">
      <alignment horizontal="center" vertical="center" shrinkToFit="1"/>
      <protection locked="0" hidden="1"/>
    </xf>
    <xf numFmtId="0" fontId="13" fillId="0" borderId="53" xfId="0" applyFont="1" applyBorder="1" applyAlignment="1" applyProtection="1">
      <alignment horizontal="center" vertical="center" shrinkToFit="1"/>
      <protection locked="0" hidden="1"/>
    </xf>
    <xf numFmtId="0" fontId="13" fillId="0" borderId="12" xfId="0" applyFont="1" applyBorder="1" applyAlignment="1" applyProtection="1">
      <alignment horizontal="center" vertical="center" shrinkToFit="1"/>
      <protection locked="0" hidden="1"/>
    </xf>
    <xf numFmtId="0" fontId="19" fillId="0" borderId="0" xfId="0" applyFont="1" applyAlignment="1" applyProtection="1">
      <alignment vertical="center"/>
      <protection locked="0" hidden="1"/>
    </xf>
    <xf numFmtId="0" fontId="16" fillId="0" borderId="0" xfId="0" applyFont="1" applyAlignment="1">
      <alignment vertical="center"/>
    </xf>
    <xf numFmtId="0" fontId="10" fillId="6" borderId="4" xfId="0" applyFont="1" applyFill="1" applyBorder="1" applyAlignment="1">
      <alignment vertical="center" wrapText="1"/>
    </xf>
    <xf numFmtId="181" fontId="12" fillId="8" borderId="39" xfId="0" applyNumberFormat="1" applyFont="1" applyFill="1" applyBorder="1" applyAlignment="1" applyProtection="1">
      <alignment horizontal="left" vertical="center"/>
      <protection locked="0"/>
    </xf>
    <xf numFmtId="181" fontId="12" fillId="8" borderId="63" xfId="0" applyNumberFormat="1" applyFont="1" applyFill="1" applyBorder="1" applyAlignment="1" applyProtection="1">
      <alignment horizontal="left" vertical="center"/>
      <protection locked="0"/>
    </xf>
    <xf numFmtId="178" fontId="12" fillId="8" borderId="26" xfId="0" applyNumberFormat="1" applyFont="1" applyFill="1" applyBorder="1" applyAlignment="1" applyProtection="1">
      <alignment horizontal="center" vertical="center"/>
      <protection locked="0"/>
    </xf>
    <xf numFmtId="0" fontId="12" fillId="8" borderId="3" xfId="0" applyFont="1" applyFill="1" applyBorder="1" applyAlignment="1" applyProtection="1">
      <alignment horizontal="center" vertical="center"/>
      <protection locked="0"/>
    </xf>
    <xf numFmtId="179" fontId="12" fillId="8" borderId="39" xfId="0" applyNumberFormat="1" applyFont="1" applyFill="1" applyBorder="1" applyAlignment="1" applyProtection="1">
      <alignment horizontal="center" vertical="center"/>
      <protection locked="0"/>
    </xf>
    <xf numFmtId="180" fontId="12" fillId="8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 hidden="1"/>
    </xf>
    <xf numFmtId="0" fontId="20" fillId="5" borderId="49" xfId="0" applyFont="1" applyFill="1" applyBorder="1" applyAlignment="1" applyProtection="1">
      <alignment horizontal="center" vertical="center" shrinkToFit="1"/>
      <protection hidden="1"/>
    </xf>
    <xf numFmtId="0" fontId="20" fillId="5" borderId="20" xfId="0" applyFont="1" applyFill="1" applyBorder="1" applyAlignment="1" applyProtection="1">
      <alignment horizontal="left" vertical="center" shrinkToFit="1"/>
      <protection hidden="1"/>
    </xf>
    <xf numFmtId="0" fontId="20" fillId="5" borderId="50" xfId="0" applyFont="1" applyFill="1" applyBorder="1" applyAlignment="1" applyProtection="1">
      <alignment horizontal="center" vertical="center" shrinkToFit="1"/>
      <protection hidden="1"/>
    </xf>
    <xf numFmtId="0" fontId="20" fillId="5" borderId="50" xfId="0" applyFont="1" applyFill="1" applyBorder="1" applyAlignment="1" applyProtection="1">
      <alignment horizontal="left" vertical="center" shrinkToFit="1"/>
      <protection hidden="1"/>
    </xf>
    <xf numFmtId="0" fontId="20" fillId="5" borderId="4" xfId="0" applyFont="1" applyFill="1" applyBorder="1" applyAlignment="1" applyProtection="1">
      <alignment horizontal="center" vertical="center" shrinkToFit="1"/>
      <protection hidden="1"/>
    </xf>
    <xf numFmtId="176" fontId="20" fillId="5" borderId="50" xfId="0" applyNumberFormat="1" applyFont="1" applyFill="1" applyBorder="1" applyAlignment="1" applyProtection="1">
      <alignment horizontal="center" vertical="center" shrinkToFit="1"/>
      <protection hidden="1"/>
    </xf>
    <xf numFmtId="176" fontId="20" fillId="5" borderId="11" xfId="0" applyNumberFormat="1" applyFont="1" applyFill="1" applyBorder="1" applyAlignment="1" applyProtection="1">
      <alignment horizontal="center" vertical="center" shrinkToFit="1"/>
      <protection hidden="1"/>
    </xf>
    <xf numFmtId="0" fontId="20" fillId="5" borderId="5" xfId="0" applyFont="1" applyFill="1" applyBorder="1" applyAlignment="1" applyProtection="1">
      <alignment horizontal="center" vertical="center" shrinkToFit="1"/>
      <protection hidden="1"/>
    </xf>
    <xf numFmtId="0" fontId="20" fillId="5" borderId="1" xfId="0" applyFont="1" applyFill="1" applyBorder="1" applyAlignment="1" applyProtection="1">
      <alignment vertical="center"/>
      <protection hidden="1"/>
    </xf>
    <xf numFmtId="0" fontId="20" fillId="5" borderId="50" xfId="0" applyFont="1" applyFill="1" applyBorder="1" applyAlignment="1" applyProtection="1">
      <alignment vertical="center"/>
      <protection hidden="1"/>
    </xf>
    <xf numFmtId="0" fontId="20" fillId="5" borderId="50" xfId="0" applyFont="1" applyFill="1" applyBorder="1" applyAlignment="1" applyProtection="1">
      <alignment horizontal="center" vertical="center"/>
      <protection hidden="1"/>
    </xf>
    <xf numFmtId="0" fontId="20" fillId="5" borderId="20" xfId="0" applyFont="1" applyFill="1" applyBorder="1" applyAlignment="1" applyProtection="1">
      <alignment horizontal="center" vertical="center"/>
      <protection hidden="1"/>
    </xf>
    <xf numFmtId="0" fontId="20" fillId="5" borderId="11" xfId="0" applyFont="1" applyFill="1" applyBorder="1" applyAlignment="1" applyProtection="1">
      <alignment horizontal="center" vertical="center" shrinkToFit="1"/>
      <protection hidden="1"/>
    </xf>
    <xf numFmtId="0" fontId="20" fillId="5" borderId="49" xfId="0" applyFont="1" applyFill="1" applyBorder="1" applyAlignment="1" applyProtection="1">
      <alignment horizontal="center" vertical="center"/>
      <protection hidden="1"/>
    </xf>
    <xf numFmtId="6" fontId="20" fillId="5" borderId="11" xfId="1" applyFont="1" applyFill="1" applyBorder="1" applyAlignment="1" applyProtection="1">
      <alignment vertical="center"/>
      <protection hidden="1"/>
    </xf>
    <xf numFmtId="0" fontId="16" fillId="6" borderId="1" xfId="0" applyFont="1" applyFill="1" applyBorder="1" applyAlignment="1">
      <alignment horizontal="left" vertical="center" indent="1"/>
    </xf>
    <xf numFmtId="0" fontId="16" fillId="6" borderId="4" xfId="0" applyFont="1" applyFill="1" applyBorder="1" applyAlignment="1">
      <alignment horizontal="left" vertical="center" indent="1"/>
    </xf>
    <xf numFmtId="0" fontId="11" fillId="6" borderId="4" xfId="0" applyFont="1" applyFill="1" applyBorder="1" applyAlignment="1">
      <alignment horizontal="right" vertical="center" wrapText="1"/>
    </xf>
    <xf numFmtId="0" fontId="9" fillId="2" borderId="30" xfId="0" applyFont="1" applyFill="1" applyBorder="1" applyAlignment="1">
      <alignment horizontal="center" vertical="center" shrinkToFit="1"/>
    </xf>
    <xf numFmtId="176" fontId="20" fillId="5" borderId="2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74" xfId="0" applyFont="1" applyBorder="1" applyAlignment="1">
      <alignment horizontal="center" vertical="center"/>
    </xf>
    <xf numFmtId="0" fontId="10" fillId="6" borderId="6" xfId="0" applyFont="1" applyFill="1" applyBorder="1" applyAlignment="1">
      <alignment vertical="center" wrapText="1"/>
    </xf>
    <xf numFmtId="0" fontId="10" fillId="2" borderId="80" xfId="0" applyFont="1" applyFill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14" fontId="13" fillId="0" borderId="33" xfId="0" applyNumberFormat="1" applyFont="1" applyBorder="1" applyAlignment="1" applyProtection="1">
      <alignment horizontal="center" vertical="center" shrinkToFit="1"/>
      <protection locked="0"/>
    </xf>
    <xf numFmtId="14" fontId="13" fillId="0" borderId="23" xfId="0" applyNumberFormat="1" applyFont="1" applyBorder="1" applyAlignment="1" applyProtection="1">
      <alignment horizontal="center" vertical="center" shrinkToFit="1"/>
      <protection locked="0"/>
    </xf>
    <xf numFmtId="14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2" fillId="0" borderId="74" xfId="0" applyFont="1" applyBorder="1" applyAlignment="1">
      <alignment horizontal="center" vertical="center" wrapText="1"/>
    </xf>
    <xf numFmtId="0" fontId="10" fillId="2" borderId="87" xfId="0" applyFont="1" applyFill="1" applyBorder="1" applyAlignment="1">
      <alignment horizontal="center"/>
    </xf>
    <xf numFmtId="0" fontId="10" fillId="2" borderId="88" xfId="0" applyFont="1" applyFill="1" applyBorder="1" applyAlignment="1">
      <alignment horizontal="center" vertical="top"/>
    </xf>
    <xf numFmtId="0" fontId="10" fillId="2" borderId="83" xfId="0" applyFont="1" applyFill="1" applyBorder="1" applyAlignment="1">
      <alignment horizontal="center" vertical="center"/>
    </xf>
    <xf numFmtId="0" fontId="12" fillId="0" borderId="91" xfId="0" applyFont="1" applyBorder="1" applyAlignment="1">
      <alignment horizontal="distributed" vertical="top"/>
    </xf>
    <xf numFmtId="0" fontId="12" fillId="0" borderId="92" xfId="0" applyFont="1" applyBorder="1"/>
    <xf numFmtId="0" fontId="12" fillId="0" borderId="88" xfId="0" applyFont="1" applyBorder="1"/>
    <xf numFmtId="0" fontId="12" fillId="0" borderId="93" xfId="0" applyFont="1" applyBorder="1"/>
    <xf numFmtId="0" fontId="12" fillId="0" borderId="94" xfId="0" applyFont="1" applyBorder="1"/>
    <xf numFmtId="0" fontId="12" fillId="0" borderId="97" xfId="0" applyFont="1" applyBorder="1"/>
    <xf numFmtId="0" fontId="11" fillId="0" borderId="74" xfId="0" applyFont="1" applyBorder="1" applyAlignment="1">
      <alignment horizontal="center" vertical="center" shrinkToFit="1"/>
    </xf>
    <xf numFmtId="0" fontId="11" fillId="0" borderId="74" xfId="0" applyFont="1" applyBorder="1"/>
    <xf numFmtId="0" fontId="11" fillId="0" borderId="76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0" fillId="2" borderId="103" xfId="0" applyFont="1" applyFill="1" applyBorder="1" applyAlignment="1">
      <alignment horizontal="center" vertical="center"/>
    </xf>
    <xf numFmtId="0" fontId="10" fillId="2" borderId="104" xfId="0" applyFont="1" applyFill="1" applyBorder="1" applyAlignment="1">
      <alignment horizontal="center" vertical="center"/>
    </xf>
    <xf numFmtId="0" fontId="12" fillId="0" borderId="73" xfId="0" applyFont="1" applyBorder="1"/>
    <xf numFmtId="0" fontId="29" fillId="0" borderId="0" xfId="8" applyFont="1">
      <alignment vertical="center"/>
    </xf>
    <xf numFmtId="0" fontId="30" fillId="0" borderId="0" xfId="8" applyFont="1">
      <alignment vertical="center"/>
    </xf>
    <xf numFmtId="0" fontId="30" fillId="0" borderId="2" xfId="8" applyFont="1" applyBorder="1">
      <alignment vertical="center"/>
    </xf>
    <xf numFmtId="0" fontId="30" fillId="0" borderId="110" xfId="8" applyFont="1" applyBorder="1" applyAlignment="1">
      <alignment horizontal="center" vertical="center"/>
    </xf>
    <xf numFmtId="0" fontId="30" fillId="0" borderId="73" xfId="8" applyFont="1" applyBorder="1" applyAlignment="1">
      <alignment horizontal="center" vertical="center"/>
    </xf>
    <xf numFmtId="6" fontId="33" fillId="0" borderId="115" xfId="1" applyFont="1" applyBorder="1" applyAlignment="1">
      <alignment horizontal="center" vertical="center" shrinkToFit="1"/>
    </xf>
    <xf numFmtId="6" fontId="33" fillId="0" borderId="116" xfId="1" applyFont="1" applyBorder="1" applyAlignment="1">
      <alignment horizontal="center" vertical="center" shrinkToFit="1"/>
    </xf>
    <xf numFmtId="0" fontId="30" fillId="0" borderId="115" xfId="8" applyFont="1" applyBorder="1" applyAlignment="1">
      <alignment vertical="center" shrinkToFit="1"/>
    </xf>
    <xf numFmtId="0" fontId="30" fillId="0" borderId="117" xfId="8" applyFont="1" applyBorder="1" applyAlignment="1">
      <alignment vertical="center" shrinkToFit="1"/>
    </xf>
    <xf numFmtId="0" fontId="34" fillId="0" borderId="105" xfId="8" applyFont="1" applyBorder="1" applyAlignment="1">
      <alignment horizontal="distributed" shrinkToFit="1"/>
    </xf>
    <xf numFmtId="0" fontId="34" fillId="0" borderId="106" xfId="8" applyFont="1" applyBorder="1" applyAlignment="1">
      <alignment horizontal="distributed" shrinkToFit="1"/>
    </xf>
    <xf numFmtId="0" fontId="30" fillId="0" borderId="24" xfId="8" applyFont="1" applyBorder="1" applyAlignment="1">
      <alignment horizontal="center" vertical="center"/>
    </xf>
    <xf numFmtId="0" fontId="30" fillId="0" borderId="108" xfId="8" applyFont="1" applyBorder="1" applyAlignment="1">
      <alignment vertical="center" shrinkToFit="1"/>
    </xf>
    <xf numFmtId="0" fontId="30" fillId="0" borderId="107" xfId="8" applyFont="1" applyBorder="1" applyAlignment="1">
      <alignment vertical="center" shrinkToFit="1"/>
    </xf>
    <xf numFmtId="0" fontId="30" fillId="0" borderId="2" xfId="8" applyFont="1" applyBorder="1" applyAlignment="1">
      <alignment horizontal="center" vertical="center"/>
    </xf>
    <xf numFmtId="0" fontId="31" fillId="0" borderId="0" xfId="8" applyFont="1" applyAlignment="1"/>
    <xf numFmtId="0" fontId="12" fillId="0" borderId="9" xfId="0" applyFont="1" applyBorder="1" applyAlignment="1">
      <alignment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2" fillId="0" borderId="51" xfId="0" applyFont="1" applyBorder="1"/>
    <xf numFmtId="0" fontId="12" fillId="0" borderId="98" xfId="0" applyFont="1" applyBorder="1" applyAlignment="1">
      <alignment horizontal="right" vertical="center"/>
    </xf>
    <xf numFmtId="0" fontId="12" fillId="0" borderId="98" xfId="0" applyFont="1" applyBorder="1"/>
    <xf numFmtId="0" fontId="12" fillId="0" borderId="10" xfId="0" applyFont="1" applyBorder="1" applyAlignment="1">
      <alignment vertical="center" shrinkToFit="1"/>
    </xf>
    <xf numFmtId="0" fontId="12" fillId="0" borderId="9" xfId="0" applyFont="1" applyBorder="1" applyAlignment="1" applyProtection="1">
      <alignment vertical="center"/>
      <protection hidden="1"/>
    </xf>
    <xf numFmtId="6" fontId="12" fillId="0" borderId="36" xfId="0" applyNumberFormat="1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 vertical="center" shrinkToFit="1"/>
      <protection hidden="1"/>
    </xf>
    <xf numFmtId="182" fontId="12" fillId="0" borderId="26" xfId="1" applyNumberFormat="1" applyFont="1" applyBorder="1" applyAlignment="1" applyProtection="1">
      <alignment horizontal="left" vertical="center" indent="1"/>
      <protection hidden="1"/>
    </xf>
    <xf numFmtId="0" fontId="12" fillId="0" borderId="43" xfId="0" applyFont="1" applyBorder="1" applyAlignment="1" applyProtection="1">
      <alignment vertical="center"/>
      <protection hidden="1"/>
    </xf>
    <xf numFmtId="181" fontId="12" fillId="0" borderId="39" xfId="0" applyNumberFormat="1" applyFont="1" applyBorder="1" applyAlignment="1" applyProtection="1">
      <alignment horizontal="left" vertical="center"/>
      <protection locked="0"/>
    </xf>
    <xf numFmtId="0" fontId="12" fillId="0" borderId="120" xfId="0" applyFont="1" applyBorder="1" applyAlignment="1" applyProtection="1">
      <alignment vertical="center"/>
      <protection hidden="1"/>
    </xf>
    <xf numFmtId="182" fontId="12" fillId="0" borderId="62" xfId="1" applyNumberFormat="1" applyFont="1" applyBorder="1" applyAlignment="1" applyProtection="1">
      <alignment horizontal="left" vertical="center" indent="1"/>
      <protection hidden="1"/>
    </xf>
    <xf numFmtId="181" fontId="12" fillId="0" borderId="63" xfId="0" applyNumberFormat="1" applyFont="1" applyBorder="1" applyAlignment="1" applyProtection="1">
      <alignment horizontal="left" vertical="center"/>
      <protection locked="0"/>
    </xf>
    <xf numFmtId="6" fontId="12" fillId="0" borderId="121" xfId="0" applyNumberFormat="1" applyFont="1" applyBorder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55" xfId="0" applyFont="1" applyBorder="1"/>
    <xf numFmtId="0" fontId="12" fillId="0" borderId="114" xfId="0" applyFont="1" applyBorder="1"/>
    <xf numFmtId="0" fontId="35" fillId="0" borderId="0" xfId="8" applyFont="1" applyAlignment="1"/>
    <xf numFmtId="0" fontId="34" fillId="0" borderId="123" xfId="8" applyFont="1" applyBorder="1" applyAlignment="1">
      <alignment horizontal="center" vertical="center"/>
    </xf>
    <xf numFmtId="0" fontId="31" fillId="0" borderId="126" xfId="8" applyFont="1" applyBorder="1" applyAlignment="1">
      <alignment horizontal="left" vertical="center"/>
    </xf>
    <xf numFmtId="14" fontId="13" fillId="0" borderId="16" xfId="0" applyNumberFormat="1" applyFont="1" applyBorder="1" applyAlignment="1" applyProtection="1">
      <alignment horizontal="center" vertical="center" shrinkToFit="1"/>
      <protection locked="0"/>
    </xf>
    <xf numFmtId="14" fontId="13" fillId="0" borderId="48" xfId="0" applyNumberFormat="1" applyFont="1" applyBorder="1" applyAlignment="1" applyProtection="1">
      <alignment horizontal="center" vertical="center" shrinkToFit="1"/>
      <protection locked="0"/>
    </xf>
    <xf numFmtId="14" fontId="13" fillId="0" borderId="45" xfId="0" applyNumberFormat="1" applyFont="1" applyBorder="1" applyAlignment="1" applyProtection="1">
      <alignment horizontal="center" vertical="center" shrinkToFit="1"/>
      <protection locked="0"/>
    </xf>
    <xf numFmtId="14" fontId="13" fillId="0" borderId="18" xfId="0" applyNumberFormat="1" applyFont="1" applyBorder="1" applyAlignment="1" applyProtection="1">
      <alignment horizontal="center" vertical="center" shrinkToFit="1"/>
      <protection locked="0"/>
    </xf>
    <xf numFmtId="14" fontId="13" fillId="0" borderId="31" xfId="0" applyNumberFormat="1" applyFont="1" applyBorder="1" applyAlignment="1" applyProtection="1">
      <alignment horizontal="center" vertical="center" shrinkToFit="1"/>
      <protection locked="0"/>
    </xf>
    <xf numFmtId="14" fontId="13" fillId="0" borderId="34" xfId="0" applyNumberFormat="1" applyFont="1" applyBorder="1" applyAlignment="1" applyProtection="1">
      <alignment horizontal="center" vertical="center" shrinkToFit="1"/>
      <protection locked="0"/>
    </xf>
    <xf numFmtId="14" fontId="13" fillId="0" borderId="17" xfId="0" applyNumberFormat="1" applyFont="1" applyBorder="1" applyAlignment="1" applyProtection="1">
      <alignment horizontal="center" vertical="center" shrinkToFit="1"/>
      <protection locked="0"/>
    </xf>
    <xf numFmtId="14" fontId="13" fillId="0" borderId="30" xfId="0" applyNumberFormat="1" applyFont="1" applyBorder="1" applyAlignment="1" applyProtection="1">
      <alignment horizontal="center" vertical="center" shrinkToFit="1"/>
      <protection locked="0"/>
    </xf>
    <xf numFmtId="14" fontId="13" fillId="0" borderId="32" xfId="0" applyNumberFormat="1" applyFont="1" applyBorder="1" applyAlignment="1" applyProtection="1">
      <alignment horizontal="center" vertical="center" shrinkToFit="1"/>
      <protection locked="0"/>
    </xf>
    <xf numFmtId="0" fontId="20" fillId="5" borderId="1" xfId="0" applyFont="1" applyFill="1" applyBorder="1" applyAlignment="1" applyProtection="1">
      <alignment horizontal="center" vertical="center" shrinkToFit="1"/>
      <protection hidden="1"/>
    </xf>
    <xf numFmtId="0" fontId="34" fillId="0" borderId="130" xfId="8" applyFont="1" applyBorder="1" applyAlignment="1">
      <alignment horizontal="distributed" shrinkToFit="1"/>
    </xf>
    <xf numFmtId="0" fontId="34" fillId="0" borderId="131" xfId="8" applyFont="1" applyBorder="1" applyAlignment="1">
      <alignment horizontal="distributed" shrinkToFit="1"/>
    </xf>
    <xf numFmtId="0" fontId="17" fillId="0" borderId="0" xfId="0" applyFont="1"/>
    <xf numFmtId="0" fontId="12" fillId="6" borderId="4" xfId="0" applyFont="1" applyFill="1" applyBorder="1"/>
    <xf numFmtId="0" fontId="12" fillId="6" borderId="6" xfId="0" applyFont="1" applyFill="1" applyBorder="1"/>
    <xf numFmtId="0" fontId="10" fillId="2" borderId="132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133" xfId="0" applyFont="1" applyFill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 shrinkToFit="1"/>
    </xf>
    <xf numFmtId="0" fontId="15" fillId="0" borderId="91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 justifyLastLine="1"/>
    </xf>
    <xf numFmtId="0" fontId="12" fillId="0" borderId="88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 shrinkToFit="1"/>
    </xf>
    <xf numFmtId="0" fontId="12" fillId="0" borderId="132" xfId="0" applyFont="1" applyBorder="1" applyAlignment="1">
      <alignment horizontal="center" vertical="center" shrinkToFit="1"/>
    </xf>
    <xf numFmtId="0" fontId="11" fillId="0" borderId="136" xfId="0" applyFont="1" applyBorder="1" applyAlignment="1">
      <alignment horizontal="center" vertical="center" shrinkToFit="1"/>
    </xf>
    <xf numFmtId="0" fontId="15" fillId="0" borderId="91" xfId="0" applyFont="1" applyBorder="1" applyAlignment="1">
      <alignment vertical="top"/>
    </xf>
    <xf numFmtId="0" fontId="12" fillId="0" borderId="74" xfId="0" applyFont="1" applyBorder="1"/>
    <xf numFmtId="0" fontId="12" fillId="0" borderId="94" xfId="0" applyFont="1" applyBorder="1" applyAlignment="1">
      <alignment vertical="top"/>
    </xf>
    <xf numFmtId="0" fontId="12" fillId="0" borderId="95" xfId="0" applyFont="1" applyBorder="1" applyAlignment="1">
      <alignment horizontal="distributed" vertical="center" justifyLastLine="1"/>
    </xf>
    <xf numFmtId="0" fontId="30" fillId="0" borderId="0" xfId="8" applyFont="1" applyAlignment="1">
      <alignment horizontal="center" vertical="center"/>
    </xf>
    <xf numFmtId="0" fontId="30" fillId="0" borderId="139" xfId="8" applyFont="1" applyBorder="1" applyAlignment="1">
      <alignment vertical="center" shrinkToFit="1"/>
    </xf>
    <xf numFmtId="0" fontId="34" fillId="0" borderId="141" xfId="8" applyFont="1" applyBorder="1" applyAlignment="1">
      <alignment horizontal="distributed" shrinkToFit="1"/>
    </xf>
    <xf numFmtId="0" fontId="30" fillId="0" borderId="142" xfId="8" applyFont="1" applyBorder="1" applyAlignment="1">
      <alignment vertical="center" shrinkToFit="1"/>
    </xf>
    <xf numFmtId="0" fontId="34" fillId="0" borderId="143" xfId="8" applyFont="1" applyBorder="1" applyAlignment="1">
      <alignment horizontal="distributed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left"/>
    </xf>
    <xf numFmtId="0" fontId="10" fillId="2" borderId="81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0" fillId="2" borderId="80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83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 indent="1"/>
    </xf>
    <xf numFmtId="0" fontId="16" fillId="6" borderId="4" xfId="0" applyFont="1" applyFill="1" applyBorder="1" applyAlignment="1">
      <alignment horizontal="left" vertical="center" indent="1"/>
    </xf>
    <xf numFmtId="6" fontId="33" fillId="0" borderId="139" xfId="1" applyFont="1" applyBorder="1" applyAlignment="1">
      <alignment horizontal="center" vertical="center" shrinkToFit="1"/>
    </xf>
    <xf numFmtId="6" fontId="33" fillId="0" borderId="140" xfId="1" applyFont="1" applyBorder="1" applyAlignment="1">
      <alignment horizontal="center" vertical="center" shrinkToFit="1"/>
    </xf>
    <xf numFmtId="0" fontId="30" fillId="0" borderId="2" xfId="8" applyFont="1" applyBorder="1" applyAlignment="1">
      <alignment horizontal="left" vertical="center"/>
    </xf>
    <xf numFmtId="0" fontId="34" fillId="0" borderId="19" xfId="8" applyFont="1" applyBorder="1" applyAlignment="1">
      <alignment horizontal="distributed" shrinkToFit="1"/>
    </xf>
    <xf numFmtId="0" fontId="34" fillId="0" borderId="33" xfId="8" applyFont="1" applyBorder="1" applyAlignment="1">
      <alignment horizontal="distributed" shrinkToFit="1"/>
    </xf>
    <xf numFmtId="6" fontId="33" fillId="0" borderId="117" xfId="1" applyFont="1" applyBorder="1" applyAlignment="1">
      <alignment horizontal="center" vertical="center" shrinkToFit="1"/>
    </xf>
    <xf numFmtId="6" fontId="33" fillId="0" borderId="138" xfId="1" applyFont="1" applyBorder="1" applyAlignment="1">
      <alignment horizontal="center" vertical="center" shrinkToFit="1"/>
    </xf>
    <xf numFmtId="0" fontId="34" fillId="0" borderId="16" xfId="8" applyFont="1" applyBorder="1" applyAlignment="1">
      <alignment horizontal="distributed" shrinkToFit="1"/>
    </xf>
    <xf numFmtId="6" fontId="33" fillId="0" borderId="42" xfId="1" applyFont="1" applyBorder="1" applyAlignment="1">
      <alignment horizontal="center" vertical="center" shrinkToFit="1"/>
    </xf>
    <xf numFmtId="6" fontId="33" fillId="0" borderId="16" xfId="1" applyFont="1" applyBorder="1" applyAlignment="1">
      <alignment horizontal="center" vertical="center" shrinkToFit="1"/>
    </xf>
    <xf numFmtId="0" fontId="34" fillId="0" borderId="42" xfId="8" applyFont="1" applyBorder="1" applyAlignment="1">
      <alignment horizontal="distributed" shrinkToFit="1"/>
    </xf>
    <xf numFmtId="0" fontId="43" fillId="0" borderId="124" xfId="8" applyFont="1" applyBorder="1" applyAlignment="1">
      <alignment horizontal="right"/>
    </xf>
    <xf numFmtId="0" fontId="43" fillId="0" borderId="125" xfId="8" applyFont="1" applyBorder="1" applyAlignment="1">
      <alignment horizontal="right"/>
    </xf>
    <xf numFmtId="0" fontId="32" fillId="0" borderId="18" xfId="8" applyFont="1" applyBorder="1" applyAlignment="1">
      <alignment horizontal="center" vertical="center"/>
    </xf>
    <xf numFmtId="0" fontId="32" fillId="0" borderId="34" xfId="8" applyFont="1" applyBorder="1" applyAlignment="1">
      <alignment horizontal="center" vertical="center"/>
    </xf>
    <xf numFmtId="6" fontId="35" fillId="0" borderId="8" xfId="8" applyNumberFormat="1" applyFont="1" applyBorder="1" applyAlignment="1">
      <alignment horizontal="center" vertical="center" shrinkToFit="1"/>
    </xf>
    <xf numFmtId="6" fontId="35" fillId="0" borderId="37" xfId="8" applyNumberFormat="1" applyFont="1" applyBorder="1" applyAlignment="1">
      <alignment horizontal="center" vertical="center" shrinkToFit="1"/>
    </xf>
    <xf numFmtId="0" fontId="30" fillId="0" borderId="109" xfId="8" applyFont="1" applyBorder="1" applyAlignment="1">
      <alignment horizontal="center" vertical="center"/>
    </xf>
    <xf numFmtId="0" fontId="30" fillId="0" borderId="110" xfId="8" applyFont="1" applyBorder="1" applyAlignment="1">
      <alignment horizontal="center" vertical="center"/>
    </xf>
    <xf numFmtId="0" fontId="30" fillId="0" borderId="111" xfId="8" applyFont="1" applyBorder="1" applyAlignment="1">
      <alignment horizontal="center" vertical="center"/>
    </xf>
    <xf numFmtId="0" fontId="30" fillId="0" borderId="55" xfId="8" applyFont="1" applyBorder="1" applyAlignment="1">
      <alignment horizontal="center" vertical="center"/>
    </xf>
    <xf numFmtId="0" fontId="30" fillId="0" borderId="73" xfId="8" applyFont="1" applyBorder="1" applyAlignment="1">
      <alignment horizontal="center" vertical="center"/>
    </xf>
    <xf numFmtId="0" fontId="30" fillId="0" borderId="114" xfId="8" applyFont="1" applyBorder="1" applyAlignment="1">
      <alignment horizontal="center" vertical="center"/>
    </xf>
    <xf numFmtId="0" fontId="34" fillId="0" borderId="12" xfId="8" applyFont="1" applyBorder="1" applyAlignment="1">
      <alignment horizontal="center" vertical="center"/>
    </xf>
    <xf numFmtId="0" fontId="34" fillId="0" borderId="9" xfId="8" applyFont="1" applyBorder="1" applyAlignment="1">
      <alignment horizontal="center" vertical="center"/>
    </xf>
    <xf numFmtId="0" fontId="30" fillId="0" borderId="18" xfId="8" applyFont="1" applyBorder="1" applyAlignment="1">
      <alignment horizontal="center" vertical="center"/>
    </xf>
    <xf numFmtId="0" fontId="30" fillId="0" borderId="34" xfId="8" applyFont="1" applyBorder="1" applyAlignment="1">
      <alignment horizontal="center" vertical="center"/>
    </xf>
    <xf numFmtId="0" fontId="30" fillId="0" borderId="7" xfId="8" applyFont="1" applyBorder="1" applyAlignment="1">
      <alignment horizontal="center" vertical="center"/>
    </xf>
    <xf numFmtId="0" fontId="30" fillId="0" borderId="36" xfId="8" applyFont="1" applyBorder="1" applyAlignment="1">
      <alignment horizontal="center" vertical="center"/>
    </xf>
    <xf numFmtId="0" fontId="30" fillId="0" borderId="44" xfId="8" applyFont="1" applyBorder="1" applyAlignment="1">
      <alignment horizontal="center" vertical="center"/>
    </xf>
    <xf numFmtId="0" fontId="30" fillId="0" borderId="15" xfId="8" applyFont="1" applyBorder="1" applyAlignment="1">
      <alignment horizontal="center" vertical="center"/>
    </xf>
    <xf numFmtId="0" fontId="31" fillId="0" borderId="42" xfId="8" applyFont="1" applyBorder="1" applyAlignment="1">
      <alignment horizontal="center" vertical="center"/>
    </xf>
    <xf numFmtId="0" fontId="31" fillId="0" borderId="17" xfId="8" applyFont="1" applyBorder="1" applyAlignment="1">
      <alignment horizontal="center" vertical="center"/>
    </xf>
    <xf numFmtId="0" fontId="31" fillId="0" borderId="38" xfId="8" applyFont="1" applyBorder="1" applyAlignment="1">
      <alignment horizontal="center" vertical="center"/>
    </xf>
    <xf numFmtId="0" fontId="31" fillId="0" borderId="111" xfId="8" applyFont="1" applyBorder="1" applyAlignment="1">
      <alignment horizontal="center" vertical="center"/>
    </xf>
    <xf numFmtId="0" fontId="31" fillId="0" borderId="30" xfId="8" applyFont="1" applyBorder="1" applyAlignment="1">
      <alignment horizontal="center" vertical="center"/>
    </xf>
    <xf numFmtId="0" fontId="31" fillId="0" borderId="114" xfId="8" applyFont="1" applyBorder="1" applyAlignment="1">
      <alignment horizontal="center" vertical="center"/>
    </xf>
    <xf numFmtId="0" fontId="32" fillId="0" borderId="12" xfId="8" applyFont="1" applyBorder="1" applyAlignment="1">
      <alignment horizontal="center" vertical="center"/>
    </xf>
    <xf numFmtId="6" fontId="35" fillId="0" borderId="10" xfId="8" applyNumberFormat="1" applyFont="1" applyBorder="1" applyAlignment="1">
      <alignment horizontal="center" vertical="center" shrinkToFit="1"/>
    </xf>
    <xf numFmtId="0" fontId="31" fillId="0" borderId="12" xfId="8" applyFont="1" applyBorder="1" applyAlignment="1">
      <alignment horizontal="center" vertical="center"/>
    </xf>
    <xf numFmtId="0" fontId="31" fillId="0" borderId="18" xfId="8" applyFont="1" applyBorder="1" applyAlignment="1">
      <alignment horizontal="center" vertical="center"/>
    </xf>
    <xf numFmtId="0" fontId="31" fillId="0" borderId="31" xfId="8" applyFont="1" applyBorder="1" applyAlignment="1">
      <alignment horizontal="center" vertical="center"/>
    </xf>
    <xf numFmtId="0" fontId="31" fillId="0" borderId="10" xfId="8" applyFont="1" applyBorder="1" applyAlignment="1">
      <alignment horizontal="center" vertical="center"/>
    </xf>
    <xf numFmtId="0" fontId="31" fillId="0" borderId="8" xfId="8" applyFont="1" applyBorder="1" applyAlignment="1">
      <alignment horizontal="center" vertical="center"/>
    </xf>
    <xf numFmtId="0" fontId="31" fillId="0" borderId="28" xfId="8" applyFont="1" applyBorder="1" applyAlignment="1">
      <alignment horizontal="center" vertical="center"/>
    </xf>
    <xf numFmtId="0" fontId="43" fillId="0" borderId="124" xfId="8" applyFont="1" applyBorder="1" applyAlignment="1">
      <alignment horizontal="center" vertical="center"/>
    </xf>
    <xf numFmtId="0" fontId="34" fillId="0" borderId="10" xfId="8" applyFont="1" applyBorder="1" applyAlignment="1">
      <alignment horizontal="center" vertical="center"/>
    </xf>
    <xf numFmtId="0" fontId="30" fillId="0" borderId="8" xfId="8" applyFont="1" applyBorder="1" applyAlignment="1">
      <alignment horizontal="center" vertical="center"/>
    </xf>
    <xf numFmtId="0" fontId="30" fillId="0" borderId="37" xfId="8" applyFont="1" applyBorder="1" applyAlignment="1">
      <alignment horizontal="center" vertical="center"/>
    </xf>
    <xf numFmtId="0" fontId="43" fillId="0" borderId="129" xfId="8" applyFont="1" applyBorder="1" applyAlignment="1">
      <alignment horizontal="right"/>
    </xf>
    <xf numFmtId="0" fontId="43" fillId="0" borderId="127" xfId="8" applyFont="1" applyBorder="1" applyAlignment="1">
      <alignment horizontal="right"/>
    </xf>
    <xf numFmtId="0" fontId="43" fillId="0" borderId="128" xfId="8" applyFont="1" applyBorder="1" applyAlignment="1">
      <alignment horizontal="right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118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17" fillId="2" borderId="57" xfId="0" applyFont="1" applyFill="1" applyBorder="1" applyAlignment="1">
      <alignment horizontal="left" vertical="center"/>
    </xf>
    <xf numFmtId="0" fontId="17" fillId="2" borderId="7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right" vertical="center" indent="1"/>
    </xf>
    <xf numFmtId="0" fontId="12" fillId="0" borderId="6" xfId="0" applyFont="1" applyBorder="1" applyAlignment="1">
      <alignment horizontal="right" vertical="center" indent="1"/>
    </xf>
    <xf numFmtId="0" fontId="12" fillId="0" borderId="55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2" borderId="57" xfId="0" applyFont="1" applyFill="1" applyBorder="1" applyAlignment="1">
      <alignment horizontal="left" vertical="center"/>
    </xf>
    <xf numFmtId="0" fontId="12" fillId="2" borderId="7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/>
      <protection hidden="1"/>
    </xf>
    <xf numFmtId="6" fontId="16" fillId="0" borderId="64" xfId="0" applyNumberFormat="1" applyFont="1" applyBorder="1" applyAlignment="1" applyProtection="1">
      <alignment horizontal="left" vertical="center" indent="8"/>
      <protection hidden="1"/>
    </xf>
    <xf numFmtId="6" fontId="16" fillId="0" borderId="66" xfId="0" applyNumberFormat="1" applyFont="1" applyBorder="1" applyAlignment="1" applyProtection="1">
      <alignment horizontal="left" vertical="center" indent="8"/>
      <protection hidden="1"/>
    </xf>
    <xf numFmtId="6" fontId="16" fillId="0" borderId="122" xfId="0" applyNumberFormat="1" applyFont="1" applyBorder="1" applyAlignment="1" applyProtection="1">
      <alignment horizontal="left" vertical="center" indent="8"/>
      <protection hidden="1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112" xfId="0" applyFont="1" applyBorder="1" applyAlignment="1" applyProtection="1">
      <alignment horizontal="center" vertical="center"/>
      <protection locked="0"/>
    </xf>
    <xf numFmtId="0" fontId="12" fillId="0" borderId="113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18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15" fillId="0" borderId="112" xfId="0" applyFont="1" applyBorder="1" applyAlignment="1" applyProtection="1">
      <alignment horizontal="left" vertical="center"/>
      <protection locked="0"/>
    </xf>
    <xf numFmtId="0" fontId="15" fillId="0" borderId="113" xfId="0" applyFont="1" applyBorder="1" applyAlignment="1" applyProtection="1">
      <alignment horizontal="left" vertical="center"/>
      <protection locked="0"/>
    </xf>
    <xf numFmtId="0" fontId="36" fillId="2" borderId="57" xfId="0" applyFont="1" applyFill="1" applyBorder="1" applyAlignment="1">
      <alignment horizontal="left" vertical="center"/>
    </xf>
    <xf numFmtId="0" fontId="36" fillId="2" borderId="70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13" fillId="0" borderId="6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19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center" vertical="center" wrapText="1"/>
    </xf>
    <xf numFmtId="0" fontId="21" fillId="0" borderId="26" xfId="3" applyFont="1" applyBorder="1" applyAlignment="1" applyProtection="1">
      <alignment horizontal="left" vertical="center" wrapText="1"/>
      <protection hidden="1"/>
    </xf>
    <xf numFmtId="0" fontId="21" fillId="0" borderId="3" xfId="3" applyFont="1" applyBorder="1" applyAlignment="1" applyProtection="1">
      <alignment horizontal="left" vertical="center" wrapText="1"/>
      <protection hidden="1"/>
    </xf>
    <xf numFmtId="0" fontId="21" fillId="0" borderId="39" xfId="3" applyFont="1" applyBorder="1" applyAlignment="1" applyProtection="1">
      <alignment horizontal="left" vertical="center" wrapText="1"/>
      <protection hidden="1"/>
    </xf>
    <xf numFmtId="0" fontId="21" fillId="0" borderId="23" xfId="3" applyFont="1" applyBorder="1" applyAlignment="1" applyProtection="1">
      <alignment horizontal="left" vertical="center"/>
      <protection hidden="1"/>
    </xf>
    <xf numFmtId="0" fontId="21" fillId="0" borderId="2" xfId="3" applyFont="1" applyBorder="1" applyAlignment="1" applyProtection="1">
      <alignment horizontal="left" vertical="center"/>
      <protection hidden="1"/>
    </xf>
    <xf numFmtId="0" fontId="21" fillId="0" borderId="47" xfId="3" applyFont="1" applyBorder="1" applyAlignment="1" applyProtection="1">
      <alignment horizontal="left" vertical="center"/>
      <protection hidden="1"/>
    </xf>
    <xf numFmtId="0" fontId="21" fillId="7" borderId="26" xfId="3" applyFont="1" applyFill="1" applyBorder="1" applyAlignment="1" applyProtection="1">
      <alignment horizontal="center" vertical="center"/>
      <protection hidden="1"/>
    </xf>
    <xf numFmtId="0" fontId="21" fillId="7" borderId="39" xfId="3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17" fillId="4" borderId="1" xfId="0" applyFont="1" applyFill="1" applyBorder="1" applyAlignment="1" applyProtection="1">
      <alignment horizontal="center" vertical="center"/>
      <protection hidden="1"/>
    </xf>
    <xf numFmtId="0" fontId="17" fillId="4" borderId="4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 applyProtection="1">
      <alignment horizontal="center" vertical="center" shrinkToFit="1"/>
      <protection hidden="1"/>
    </xf>
    <xf numFmtId="0" fontId="9" fillId="2" borderId="17" xfId="0" applyFont="1" applyFill="1" applyBorder="1" applyAlignment="1" applyProtection="1">
      <alignment horizontal="center" vertical="center" shrinkToFit="1"/>
      <protection hidden="1"/>
    </xf>
    <xf numFmtId="0" fontId="9" fillId="2" borderId="38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57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2" borderId="70" xfId="0" applyFont="1" applyFill="1" applyBorder="1" applyAlignment="1">
      <alignment horizontal="center" vertical="center" shrinkToFit="1"/>
    </xf>
    <xf numFmtId="0" fontId="9" fillId="2" borderId="57" xfId="0" applyFont="1" applyFill="1" applyBorder="1" applyAlignment="1" applyProtection="1">
      <alignment horizontal="center" vertical="center" shrinkToFit="1"/>
      <protection hidden="1"/>
    </xf>
    <xf numFmtId="0" fontId="9" fillId="2" borderId="13" xfId="0" applyFont="1" applyFill="1" applyBorder="1" applyAlignment="1" applyProtection="1">
      <alignment horizontal="center" vertical="center" shrinkToFit="1"/>
      <protection hidden="1"/>
    </xf>
    <xf numFmtId="0" fontId="9" fillId="2" borderId="21" xfId="0" applyFont="1" applyFill="1" applyBorder="1" applyAlignment="1" applyProtection="1">
      <alignment horizontal="center" vertical="center" shrinkToFit="1"/>
      <protection hidden="1"/>
    </xf>
    <xf numFmtId="0" fontId="9" fillId="2" borderId="52" xfId="0" applyFont="1" applyFill="1" applyBorder="1" applyAlignment="1" applyProtection="1">
      <alignment horizontal="center" vertical="center" shrinkToFit="1"/>
      <protection hidden="1"/>
    </xf>
    <xf numFmtId="0" fontId="13" fillId="3" borderId="1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 textRotation="255"/>
    </xf>
    <xf numFmtId="0" fontId="12" fillId="2" borderId="16" xfId="0" applyFont="1" applyFill="1" applyBorder="1" applyAlignment="1">
      <alignment horizontal="center" vertical="center" textRotation="255"/>
    </xf>
    <xf numFmtId="0" fontId="12" fillId="2" borderId="33" xfId="0" applyFont="1" applyFill="1" applyBorder="1" applyAlignment="1">
      <alignment horizontal="center" vertical="center" textRotation="255"/>
    </xf>
    <xf numFmtId="0" fontId="15" fillId="8" borderId="26" xfId="0" applyFont="1" applyFill="1" applyBorder="1" applyAlignment="1" applyProtection="1">
      <alignment horizontal="left" vertical="center"/>
      <protection locked="0"/>
    </xf>
    <xf numFmtId="0" fontId="15" fillId="8" borderId="3" xfId="0" applyFont="1" applyFill="1" applyBorder="1" applyAlignment="1" applyProtection="1">
      <alignment horizontal="left" vertical="center"/>
      <protection locked="0"/>
    </xf>
    <xf numFmtId="0" fontId="15" fillId="8" borderId="39" xfId="0" applyFont="1" applyFill="1" applyBorder="1" applyAlignment="1" applyProtection="1">
      <alignment horizontal="left" vertical="center"/>
      <protection locked="0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42" fillId="0" borderId="4" xfId="2" applyFont="1" applyFill="1" applyBorder="1" applyAlignment="1" applyProtection="1">
      <alignment horizontal="center" vertical="center"/>
      <protection locked="0" hidden="1"/>
    </xf>
    <xf numFmtId="0" fontId="42" fillId="0" borderId="6" xfId="2" applyFont="1" applyFill="1" applyBorder="1" applyAlignment="1" applyProtection="1">
      <alignment horizontal="center" vertical="center"/>
      <protection locked="0" hidden="1"/>
    </xf>
    <xf numFmtId="0" fontId="12" fillId="8" borderId="26" xfId="0" applyFont="1" applyFill="1" applyBorder="1" applyAlignment="1" applyProtection="1">
      <alignment horizontal="left" vertical="center"/>
      <protection locked="0"/>
    </xf>
    <xf numFmtId="0" fontId="12" fillId="8" borderId="3" xfId="0" applyFont="1" applyFill="1" applyBorder="1" applyAlignment="1" applyProtection="1">
      <alignment horizontal="left" vertical="center"/>
      <protection locked="0"/>
    </xf>
    <xf numFmtId="0" fontId="12" fillId="8" borderId="39" xfId="0" applyFont="1" applyFill="1" applyBorder="1" applyAlignment="1" applyProtection="1">
      <alignment horizontal="left" vertical="center"/>
      <protection locked="0"/>
    </xf>
    <xf numFmtId="0" fontId="15" fillId="8" borderId="26" xfId="0" quotePrefix="1" applyFont="1" applyFill="1" applyBorder="1" applyAlignment="1" applyProtection="1">
      <alignment horizontal="left" vertical="center"/>
      <protection locked="0"/>
    </xf>
    <xf numFmtId="0" fontId="12" fillId="8" borderId="26" xfId="0" applyFont="1" applyFill="1" applyBorder="1" applyAlignment="1" applyProtection="1">
      <alignment horizontal="center" vertical="center"/>
      <protection locked="0"/>
    </xf>
    <xf numFmtId="0" fontId="12" fillId="8" borderId="3" xfId="0" applyFont="1" applyFill="1" applyBorder="1" applyAlignment="1" applyProtection="1">
      <alignment horizontal="center" vertical="center"/>
      <protection locked="0"/>
    </xf>
    <xf numFmtId="0" fontId="12" fillId="8" borderId="39" xfId="0" applyFont="1" applyFill="1" applyBorder="1" applyAlignment="1" applyProtection="1">
      <alignment horizontal="center" vertical="center"/>
      <protection locked="0"/>
    </xf>
    <xf numFmtId="0" fontId="13" fillId="2" borderId="59" xfId="0" applyFont="1" applyFill="1" applyBorder="1" applyAlignment="1">
      <alignment horizontal="left" vertical="center"/>
    </xf>
    <xf numFmtId="0" fontId="13" fillId="2" borderId="24" xfId="0" applyFont="1" applyFill="1" applyBorder="1" applyAlignment="1">
      <alignment horizontal="left" vertical="center"/>
    </xf>
    <xf numFmtId="0" fontId="13" fillId="2" borderId="67" xfId="0" applyFont="1" applyFill="1" applyBorder="1" applyAlignment="1">
      <alignment horizontal="left" vertical="center"/>
    </xf>
    <xf numFmtId="0" fontId="12" fillId="8" borderId="26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0" fontId="12" fillId="8" borderId="39" xfId="0" applyFont="1" applyFill="1" applyBorder="1" applyAlignment="1">
      <alignment horizontal="left" vertical="center"/>
    </xf>
    <xf numFmtId="6" fontId="16" fillId="0" borderId="64" xfId="0" applyNumberFormat="1" applyFont="1" applyBorder="1" applyAlignment="1" applyProtection="1">
      <alignment horizontal="right" vertical="center"/>
      <protection hidden="1"/>
    </xf>
    <xf numFmtId="6" fontId="16" fillId="0" borderId="66" xfId="0" applyNumberFormat="1" applyFont="1" applyBorder="1" applyAlignment="1" applyProtection="1">
      <alignment horizontal="right" vertical="center"/>
      <protection hidden="1"/>
    </xf>
    <xf numFmtId="6" fontId="16" fillId="0" borderId="65" xfId="0" applyNumberFormat="1" applyFont="1" applyBorder="1" applyAlignment="1" applyProtection="1">
      <alignment horizontal="right" vertical="center"/>
      <protection hidden="1"/>
    </xf>
    <xf numFmtId="0" fontId="9" fillId="0" borderId="2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13" fillId="0" borderId="23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47" xfId="0" applyFont="1" applyBorder="1" applyAlignment="1" applyProtection="1">
      <alignment horizontal="left" vertical="top"/>
      <protection locked="0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39" xfId="0" applyFont="1" applyBorder="1" applyAlignment="1" applyProtection="1">
      <alignment horizontal="left" vertical="center"/>
      <protection hidden="1"/>
    </xf>
    <xf numFmtId="0" fontId="12" fillId="0" borderId="89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1" fillId="0" borderId="95" xfId="0" applyFont="1" applyBorder="1" applyAlignment="1">
      <alignment horizontal="center" vertical="center" shrinkToFit="1"/>
    </xf>
    <xf numFmtId="0" fontId="11" fillId="0" borderId="137" xfId="0" applyFont="1" applyBorder="1" applyAlignment="1">
      <alignment horizontal="center" vertical="center" shrinkToFit="1"/>
    </xf>
    <xf numFmtId="0" fontId="16" fillId="0" borderId="73" xfId="0" applyFont="1" applyBorder="1" applyAlignment="1">
      <alignment horizontal="left" vertical="center"/>
    </xf>
    <xf numFmtId="0" fontId="16" fillId="0" borderId="73" xfId="0" applyFont="1" applyBorder="1" applyAlignment="1">
      <alignment horizontal="left" vertical="center" wrapText="1"/>
    </xf>
    <xf numFmtId="0" fontId="38" fillId="0" borderId="0" xfId="14" applyFont="1" applyAlignment="1">
      <alignment horizontal="center" vertical="center"/>
    </xf>
    <xf numFmtId="0" fontId="23" fillId="0" borderId="0" xfId="14" applyFont="1">
      <alignment vertical="center"/>
    </xf>
    <xf numFmtId="0" fontId="24" fillId="0" borderId="0" xfId="14" applyFont="1" applyAlignment="1">
      <alignment horizontal="center" vertical="center"/>
    </xf>
    <xf numFmtId="0" fontId="23" fillId="0" borderId="0" xfId="14" applyFont="1" applyAlignment="1">
      <alignment horizontal="right" vertical="center"/>
    </xf>
    <xf numFmtId="0" fontId="26" fillId="0" borderId="0" xfId="14" applyFont="1">
      <alignment vertical="center"/>
    </xf>
    <xf numFmtId="183" fontId="27" fillId="9" borderId="26" xfId="14" applyNumberFormat="1" applyFont="1" applyFill="1" applyBorder="1" applyAlignment="1">
      <alignment horizontal="center" vertical="center" shrinkToFit="1"/>
    </xf>
    <xf numFmtId="183" fontId="27" fillId="9" borderId="39" xfId="14" applyNumberFormat="1" applyFont="1" applyFill="1" applyBorder="1" applyAlignment="1">
      <alignment horizontal="center" vertical="center" shrinkToFit="1"/>
    </xf>
    <xf numFmtId="183" fontId="27" fillId="9" borderId="7" xfId="14" applyNumberFormat="1" applyFont="1" applyFill="1" applyBorder="1" applyAlignment="1">
      <alignment horizontal="center" vertical="center" wrapText="1"/>
    </xf>
    <xf numFmtId="183" fontId="27" fillId="9" borderId="26" xfId="14" applyNumberFormat="1" applyFont="1" applyFill="1" applyBorder="1" applyAlignment="1">
      <alignment horizontal="center" vertical="center" wrapText="1"/>
    </xf>
    <xf numFmtId="183" fontId="27" fillId="9" borderId="39" xfId="14" applyNumberFormat="1" applyFont="1" applyFill="1" applyBorder="1" applyAlignment="1">
      <alignment horizontal="center" vertical="center" wrapText="1"/>
    </xf>
    <xf numFmtId="183" fontId="27" fillId="9" borderId="3" xfId="14" applyNumberFormat="1" applyFont="1" applyFill="1" applyBorder="1" applyAlignment="1">
      <alignment horizontal="center" vertical="center" wrapText="1"/>
    </xf>
    <xf numFmtId="183" fontId="27" fillId="9" borderId="7" xfId="14" applyNumberFormat="1" applyFont="1" applyFill="1" applyBorder="1" applyAlignment="1">
      <alignment horizontal="center" vertical="center" shrinkToFit="1"/>
    </xf>
    <xf numFmtId="183" fontId="27" fillId="0" borderId="59" xfId="14" applyNumberFormat="1" applyFont="1" applyBorder="1" applyAlignment="1">
      <alignment horizontal="center" vertical="center" wrapText="1" shrinkToFit="1"/>
    </xf>
    <xf numFmtId="183" fontId="27" fillId="0" borderId="67" xfId="14" applyNumberFormat="1" applyFont="1" applyBorder="1" applyAlignment="1">
      <alignment horizontal="center" vertical="center" wrapText="1" shrinkToFit="1"/>
    </xf>
    <xf numFmtId="0" fontId="23" fillId="0" borderId="7" xfId="14" applyFont="1" applyBorder="1" applyAlignment="1">
      <alignment horizontal="center" vertical="center" wrapText="1"/>
    </xf>
    <xf numFmtId="0" fontId="23" fillId="0" borderId="26" xfId="14" applyFont="1" applyBorder="1">
      <alignment vertical="center"/>
    </xf>
    <xf numFmtId="0" fontId="23" fillId="0" borderId="39" xfId="14" applyFont="1" applyBorder="1" applyAlignment="1">
      <alignment vertical="center" shrinkToFit="1"/>
    </xf>
    <xf numFmtId="0" fontId="23" fillId="0" borderId="3" xfId="14" applyFont="1" applyBorder="1" applyAlignment="1">
      <alignment vertical="center" shrinkToFit="1"/>
    </xf>
    <xf numFmtId="0" fontId="23" fillId="0" borderId="7" xfId="14" applyFont="1" applyBorder="1" applyAlignment="1">
      <alignment horizontal="justify" vertical="center" shrinkToFit="1"/>
    </xf>
    <xf numFmtId="6" fontId="23" fillId="0" borderId="26" xfId="15" applyFont="1" applyBorder="1" applyAlignment="1">
      <alignment horizontal="center" vertical="center" shrinkToFit="1"/>
    </xf>
    <xf numFmtId="6" fontId="23" fillId="0" borderId="39" xfId="15" applyFont="1" applyBorder="1" applyAlignment="1">
      <alignment horizontal="center" vertical="center" shrinkToFit="1"/>
    </xf>
    <xf numFmtId="183" fontId="27" fillId="0" borderId="48" xfId="14" applyNumberFormat="1" applyFont="1" applyBorder="1" applyAlignment="1">
      <alignment horizontal="center" vertical="center" wrapText="1" shrinkToFit="1"/>
    </xf>
    <xf numFmtId="183" fontId="27" fillId="0" borderId="86" xfId="14" applyNumberFormat="1" applyFont="1" applyBorder="1" applyAlignment="1">
      <alignment horizontal="center" vertical="center" wrapText="1" shrinkToFit="1"/>
    </xf>
    <xf numFmtId="0" fontId="23" fillId="0" borderId="3" xfId="14" applyFont="1" applyBorder="1">
      <alignment vertical="center"/>
    </xf>
    <xf numFmtId="0" fontId="23" fillId="0" borderId="39" xfId="14" applyFont="1" applyBorder="1">
      <alignment vertical="center"/>
    </xf>
    <xf numFmtId="0" fontId="23" fillId="0" borderId="7" xfId="14" applyFont="1" applyBorder="1" applyAlignment="1">
      <alignment horizontal="center" vertical="center" shrinkToFit="1"/>
    </xf>
    <xf numFmtId="0" fontId="23" fillId="0" borderId="23" xfId="14" applyFont="1" applyBorder="1">
      <alignment vertical="center"/>
    </xf>
    <xf numFmtId="0" fontId="23" fillId="0" borderId="2" xfId="14" applyFont="1" applyBorder="1" applyAlignment="1">
      <alignment vertical="center" shrinkToFit="1"/>
    </xf>
    <xf numFmtId="0" fontId="23" fillId="0" borderId="47" xfId="14" applyFont="1" applyBorder="1" applyAlignment="1">
      <alignment vertical="center" shrinkToFit="1"/>
    </xf>
    <xf numFmtId="183" fontId="27" fillId="0" borderId="23" xfId="14" applyNumberFormat="1" applyFont="1" applyBorder="1" applyAlignment="1">
      <alignment horizontal="center" vertical="center" wrapText="1" shrinkToFit="1"/>
    </xf>
    <xf numFmtId="183" fontId="27" fillId="0" borderId="47" xfId="14" applyNumberFormat="1" applyFont="1" applyBorder="1" applyAlignment="1">
      <alignment horizontal="center" vertical="center" wrapText="1" shrinkToFit="1"/>
    </xf>
    <xf numFmtId="0" fontId="23" fillId="0" borderId="0" xfId="14" applyFont="1" applyAlignment="1">
      <alignment horizontal="right" vertical="top"/>
    </xf>
    <xf numFmtId="0" fontId="23" fillId="0" borderId="0" xfId="14" applyFont="1" applyAlignment="1">
      <alignment horizontal="left" vertical="top" wrapText="1"/>
    </xf>
    <xf numFmtId="0" fontId="23" fillId="0" borderId="0" xfId="14" applyFont="1" applyAlignment="1">
      <alignment horizontal="left" vertical="top"/>
    </xf>
    <xf numFmtId="0" fontId="23" fillId="0" borderId="0" xfId="14" applyFont="1" applyAlignment="1">
      <alignment vertical="top"/>
    </xf>
    <xf numFmtId="0" fontId="23" fillId="0" borderId="0" xfId="14" applyFont="1" applyAlignment="1">
      <alignment horizontal="left" vertical="top" wrapText="1"/>
    </xf>
    <xf numFmtId="0" fontId="23" fillId="2" borderId="26" xfId="14" applyFont="1" applyFill="1" applyBorder="1" applyAlignment="1">
      <alignment horizontal="center" vertical="center"/>
    </xf>
    <xf numFmtId="0" fontId="23" fillId="2" borderId="39" xfId="14" applyFont="1" applyFill="1" applyBorder="1" applyAlignment="1">
      <alignment horizontal="center" vertical="center"/>
    </xf>
    <xf numFmtId="0" fontId="23" fillId="2" borderId="7" xfId="14" applyFont="1" applyFill="1" applyBorder="1" applyAlignment="1">
      <alignment horizontal="center" vertical="center" wrapText="1"/>
    </xf>
    <xf numFmtId="0" fontId="23" fillId="2" borderId="7" xfId="14" applyFont="1" applyFill="1" applyBorder="1" applyAlignment="1">
      <alignment horizontal="center" vertical="center"/>
    </xf>
    <xf numFmtId="0" fontId="23" fillId="0" borderId="26" xfId="14" applyFont="1" applyBorder="1" applyAlignment="1">
      <alignment horizontal="center" vertical="center"/>
    </xf>
    <xf numFmtId="0" fontId="23" fillId="0" borderId="39" xfId="14" applyFont="1" applyBorder="1" applyAlignment="1">
      <alignment horizontal="center" vertical="center"/>
    </xf>
    <xf numFmtId="6" fontId="23" fillId="0" borderId="7" xfId="15" applyFont="1" applyBorder="1" applyAlignment="1">
      <alignment horizontal="center" vertical="center" wrapText="1"/>
    </xf>
    <xf numFmtId="6" fontId="23" fillId="0" borderId="7" xfId="15" applyFont="1" applyBorder="1" applyAlignment="1">
      <alignment horizontal="center" vertical="center"/>
    </xf>
    <xf numFmtId="6" fontId="23" fillId="0" borderId="26" xfId="15" applyFont="1" applyBorder="1" applyAlignment="1">
      <alignment vertical="center"/>
    </xf>
    <xf numFmtId="6" fontId="23" fillId="0" borderId="3" xfId="15" applyFont="1" applyBorder="1" applyAlignment="1">
      <alignment vertical="center"/>
    </xf>
    <xf numFmtId="6" fontId="39" fillId="0" borderId="3" xfId="15" applyFont="1" applyBorder="1" applyAlignment="1">
      <alignment horizontal="right" vertical="center" indent="1"/>
    </xf>
    <xf numFmtId="6" fontId="39" fillId="0" borderId="39" xfId="15" applyFont="1" applyBorder="1" applyAlignment="1">
      <alignment horizontal="right" vertical="center" indent="1"/>
    </xf>
    <xf numFmtId="0" fontId="23" fillId="0" borderId="0" xfId="14" applyFont="1" applyAlignment="1">
      <alignment horizontal="left" vertical="center" wrapText="1"/>
    </xf>
    <xf numFmtId="0" fontId="24" fillId="0" borderId="0" xfId="14" applyFont="1" applyAlignment="1">
      <alignment horizontal="right" vertical="top"/>
    </xf>
    <xf numFmtId="0" fontId="24" fillId="0" borderId="0" xfId="14" applyFont="1" applyAlignment="1">
      <alignment horizontal="left" vertical="center" wrapText="1"/>
    </xf>
    <xf numFmtId="0" fontId="28" fillId="0" borderId="0" xfId="14" applyFont="1" applyAlignment="1">
      <alignment horizontal="left" vertical="top" wrapText="1"/>
    </xf>
    <xf numFmtId="0" fontId="24" fillId="0" borderId="0" xfId="14" applyFont="1" applyAlignment="1">
      <alignment horizontal="left" vertical="top" wrapText="1"/>
    </xf>
    <xf numFmtId="0" fontId="24" fillId="0" borderId="0" xfId="14" applyFont="1">
      <alignment vertical="center"/>
    </xf>
    <xf numFmtId="0" fontId="23" fillId="0" borderId="0" xfId="14" applyFont="1" applyAlignment="1">
      <alignment horizontal="left" vertical="center"/>
    </xf>
    <xf numFmtId="0" fontId="23" fillId="0" borderId="0" xfId="14" applyFont="1" applyAlignment="1">
      <alignment horizontal="left" vertical="center" wrapText="1"/>
    </xf>
    <xf numFmtId="6" fontId="33" fillId="0" borderId="38" xfId="1" applyFont="1" applyBorder="1" applyAlignment="1">
      <alignment horizontal="center" vertical="center" shrinkToFit="1"/>
    </xf>
    <xf numFmtId="6" fontId="33" fillId="0" borderId="111" xfId="1" applyFont="1" applyBorder="1" applyAlignment="1">
      <alignment horizontal="center" vertical="center" shrinkToFit="1"/>
    </xf>
    <xf numFmtId="6" fontId="33" fillId="0" borderId="30" xfId="1" applyFont="1" applyBorder="1" applyAlignment="1">
      <alignment horizontal="center" vertical="center" shrinkToFit="1"/>
    </xf>
    <xf numFmtId="6" fontId="33" fillId="0" borderId="114" xfId="1" applyFont="1" applyBorder="1" applyAlignment="1">
      <alignment horizontal="center" vertical="center" shrinkToFit="1"/>
    </xf>
    <xf numFmtId="0" fontId="34" fillId="0" borderId="59" xfId="8" applyFont="1" applyBorder="1" applyAlignment="1">
      <alignment horizontal="distributed" shrinkToFit="1"/>
    </xf>
    <xf numFmtId="0" fontId="34" fillId="0" borderId="23" xfId="8" applyFont="1" applyBorder="1" applyAlignment="1">
      <alignment horizontal="distributed" shrinkToFit="1"/>
    </xf>
    <xf numFmtId="0" fontId="34" fillId="0" borderId="38" xfId="8" applyFont="1" applyBorder="1" applyAlignment="1">
      <alignment horizontal="distributed" shrinkToFit="1"/>
    </xf>
    <xf numFmtId="0" fontId="34" fillId="0" borderId="105" xfId="8" applyFont="1" applyBorder="1" applyAlignment="1">
      <alignment horizontal="center" vertical="center" shrinkToFit="1"/>
    </xf>
    <xf numFmtId="0" fontId="34" fillId="0" borderId="106" xfId="8" applyFont="1" applyBorder="1" applyAlignment="1">
      <alignment horizontal="center" vertical="center" shrinkToFit="1"/>
    </xf>
    <xf numFmtId="0" fontId="30" fillId="0" borderId="116" xfId="8" applyFont="1" applyBorder="1" applyAlignment="1">
      <alignment vertical="center" shrinkToFit="1"/>
    </xf>
    <xf numFmtId="0" fontId="30" fillId="0" borderId="138" xfId="8" applyFont="1" applyBorder="1" applyAlignment="1">
      <alignment vertical="center" shrinkToFit="1"/>
    </xf>
    <xf numFmtId="0" fontId="34" fillId="0" borderId="131" xfId="8" applyFont="1" applyBorder="1" applyAlignment="1">
      <alignment horizontal="center" vertical="center" shrinkToFit="1"/>
    </xf>
    <xf numFmtId="0" fontId="34" fillId="0" borderId="130" xfId="8" applyFont="1" applyBorder="1" applyAlignment="1">
      <alignment horizontal="center" vertical="center" shrinkToFit="1"/>
    </xf>
    <xf numFmtId="6" fontId="33" fillId="0" borderId="144" xfId="1" applyFont="1" applyBorder="1" applyAlignment="1">
      <alignment horizontal="center" vertical="center" shrinkToFit="1"/>
    </xf>
    <xf numFmtId="6" fontId="33" fillId="0" borderId="145" xfId="1" applyFont="1" applyBorder="1" applyAlignment="1">
      <alignment horizontal="center" vertical="center" shrinkToFit="1"/>
    </xf>
    <xf numFmtId="0" fontId="30" fillId="0" borderId="144" xfId="8" applyFont="1" applyBorder="1" applyAlignment="1">
      <alignment vertical="center" shrinkToFit="1"/>
    </xf>
    <xf numFmtId="0" fontId="34" fillId="0" borderId="146" xfId="8" applyFont="1" applyBorder="1" applyAlignment="1">
      <alignment horizontal="distributed" shrinkToFit="1"/>
    </xf>
    <xf numFmtId="0" fontId="34" fillId="0" borderId="147" xfId="8" applyFont="1" applyBorder="1" applyAlignment="1">
      <alignment horizontal="distributed" shrinkToFit="1"/>
    </xf>
    <xf numFmtId="0" fontId="34" fillId="0" borderId="35" xfId="8" applyFont="1" applyBorder="1" applyAlignment="1">
      <alignment horizontal="distributed" shrinkToFit="1"/>
    </xf>
    <xf numFmtId="0" fontId="30" fillId="0" borderId="148" xfId="8" applyFont="1" applyBorder="1" applyAlignment="1">
      <alignment vertical="center" shrinkToFit="1"/>
    </xf>
    <xf numFmtId="0" fontId="34" fillId="0" borderId="46" xfId="8" applyFont="1" applyBorder="1" applyAlignment="1">
      <alignment horizontal="distributed" shrinkToFit="1"/>
    </xf>
    <xf numFmtId="0" fontId="34" fillId="0" borderId="45" xfId="8" applyFont="1" applyBorder="1" applyAlignment="1">
      <alignment horizontal="distributed" shrinkToFit="1"/>
    </xf>
    <xf numFmtId="0" fontId="34" fillId="0" borderId="149" xfId="8" applyFont="1" applyBorder="1" applyAlignment="1">
      <alignment horizontal="distributed" shrinkToFit="1"/>
    </xf>
    <xf numFmtId="0" fontId="43" fillId="0" borderId="150" xfId="8" applyFont="1" applyBorder="1" applyAlignment="1">
      <alignment horizontal="right"/>
    </xf>
    <xf numFmtId="0" fontId="43" fillId="0" borderId="125" xfId="8" applyFont="1" applyBorder="1" applyAlignment="1">
      <alignment horizontal="center" vertical="center"/>
    </xf>
    <xf numFmtId="6" fontId="35" fillId="0" borderId="28" xfId="8" applyNumberFormat="1" applyFont="1" applyBorder="1" applyAlignment="1">
      <alignment horizontal="center" vertical="center" shrinkToFit="1"/>
    </xf>
    <xf numFmtId="6" fontId="35" fillId="0" borderId="151" xfId="8" applyNumberFormat="1" applyFont="1" applyBorder="1" applyAlignment="1">
      <alignment horizontal="center" vertical="center" shrinkToFit="1"/>
    </xf>
    <xf numFmtId="0" fontId="43" fillId="0" borderId="152" xfId="8" applyFont="1" applyBorder="1" applyAlignment="1">
      <alignment horizontal="center" vertical="center"/>
    </xf>
    <xf numFmtId="0" fontId="43" fillId="0" borderId="153" xfId="8" applyFont="1" applyBorder="1" applyAlignment="1">
      <alignment horizontal="right"/>
    </xf>
    <xf numFmtId="0" fontId="43" fillId="0" borderId="154" xfId="8" applyFont="1" applyBorder="1" applyAlignment="1">
      <alignment horizontal="right"/>
    </xf>
    <xf numFmtId="0" fontId="43" fillId="0" borderId="155" xfId="8" applyFont="1" applyBorder="1" applyAlignment="1">
      <alignment horizontal="right"/>
    </xf>
    <xf numFmtId="6" fontId="33" fillId="0" borderId="44" xfId="1" applyFont="1" applyBorder="1" applyAlignment="1">
      <alignment horizontal="center" vertical="center" shrinkToFit="1"/>
    </xf>
    <xf numFmtId="6" fontId="33" fillId="0" borderId="156" xfId="1" applyFont="1" applyBorder="1" applyAlignment="1">
      <alignment horizontal="center" vertical="center" shrinkToFit="1"/>
    </xf>
    <xf numFmtId="0" fontId="34" fillId="0" borderId="44" xfId="8" applyFont="1" applyBorder="1" applyAlignment="1">
      <alignment horizontal="distributed" shrinkToFit="1"/>
    </xf>
    <xf numFmtId="0" fontId="34" fillId="0" borderId="43" xfId="8" applyFont="1" applyBorder="1" applyAlignment="1">
      <alignment horizontal="distributed" shrinkToFit="1"/>
    </xf>
    <xf numFmtId="0" fontId="34" fillId="0" borderId="14" xfId="8" applyFont="1" applyBorder="1" applyAlignment="1">
      <alignment horizontal="distributed" shrinkToFit="1"/>
    </xf>
    <xf numFmtId="0" fontId="34" fillId="0" borderId="156" xfId="8" applyFont="1" applyBorder="1" applyAlignment="1">
      <alignment horizontal="distributed" shrinkToFit="1"/>
    </xf>
    <xf numFmtId="0" fontId="43" fillId="0" borderId="150" xfId="8" applyFont="1" applyBorder="1" applyAlignment="1">
      <alignment horizontal="center" vertical="center"/>
    </xf>
    <xf numFmtId="6" fontId="33" fillId="0" borderId="110" xfId="1" applyFont="1" applyBorder="1" applyAlignment="1">
      <alignment horizontal="center" vertical="center" shrinkToFit="1"/>
    </xf>
    <xf numFmtId="6" fontId="33" fillId="0" borderId="73" xfId="1" applyFont="1" applyBorder="1" applyAlignment="1">
      <alignment horizontal="center" vertical="center" shrinkToFit="1"/>
    </xf>
    <xf numFmtId="0" fontId="34" fillId="0" borderId="48" xfId="8" applyFont="1" applyBorder="1" applyAlignment="1">
      <alignment horizontal="distributed" shrinkToFit="1"/>
    </xf>
    <xf numFmtId="6" fontId="33" fillId="0" borderId="157" xfId="1" applyFont="1" applyBorder="1" applyAlignment="1">
      <alignment horizontal="center" vertical="center" shrinkToFit="1"/>
    </xf>
    <xf numFmtId="6" fontId="33" fillId="0" borderId="158" xfId="1" applyFont="1" applyBorder="1" applyAlignment="1">
      <alignment horizontal="center" vertical="center" shrinkToFit="1"/>
    </xf>
    <xf numFmtId="0" fontId="30" fillId="0" borderId="157" xfId="8" applyFont="1" applyBorder="1" applyAlignment="1">
      <alignment vertical="center" shrinkToFit="1"/>
    </xf>
    <xf numFmtId="0" fontId="34" fillId="0" borderId="159" xfId="8" applyFont="1" applyBorder="1" applyAlignment="1">
      <alignment horizontal="distributed" shrinkToFit="1"/>
    </xf>
    <xf numFmtId="0" fontId="30" fillId="0" borderId="160" xfId="8" applyFont="1" applyBorder="1" applyAlignment="1">
      <alignment vertical="center" shrinkToFit="1"/>
    </xf>
    <xf numFmtId="0" fontId="34" fillId="0" borderId="161" xfId="8" applyFont="1" applyBorder="1" applyAlignment="1">
      <alignment horizontal="distributed" shrinkToFit="1"/>
    </xf>
  </cellXfs>
  <cellStyles count="16">
    <cellStyle name="ハイパーリンク" xfId="2" builtinId="8"/>
    <cellStyle name="通貨" xfId="1" builtinId="7"/>
    <cellStyle name="通貨 2" xfId="5" xr:uid="{2099D78E-CEFC-4CA1-97FD-B73333F8071B}"/>
    <cellStyle name="通貨 3" xfId="7" xr:uid="{55D5D6E7-83F9-4C6D-9A65-3D68AE78067C}"/>
    <cellStyle name="通貨 4" xfId="11" xr:uid="{0409230A-569A-4CD2-949A-53678FD4842E}"/>
    <cellStyle name="通貨 5" xfId="13" xr:uid="{27B649D4-8E1A-43D9-B732-C3A981803469}"/>
    <cellStyle name="通貨 5 2" xfId="15" xr:uid="{E9835349-8CEF-4CDA-B9B8-AEAD3AE0AAA4}"/>
    <cellStyle name="標準" xfId="0" builtinId="0"/>
    <cellStyle name="標準 2" xfId="3" xr:uid="{738392A5-8D05-4D70-8326-8312F3563198}"/>
    <cellStyle name="標準 3" xfId="4" xr:uid="{B589BB57-87AA-4CF2-9D36-D8D507D1A90F}"/>
    <cellStyle name="標準 3 2" xfId="8" xr:uid="{300CCECF-0FCD-4DBF-A78B-B9C321ADF136}"/>
    <cellStyle name="標準 4" xfId="6" xr:uid="{CB44AB96-A26E-49D5-A054-D012DC0A4B39}"/>
    <cellStyle name="標準 5" xfId="9" xr:uid="{6CB80136-B126-4A72-961A-EAE39CEA0690}"/>
    <cellStyle name="標準 6" xfId="10" xr:uid="{2238018C-E1B3-4F31-BE1E-E06D92518305}"/>
    <cellStyle name="標準 7" xfId="12" xr:uid="{49996208-6B6A-470A-BE4E-C273DF95736F}"/>
    <cellStyle name="標準 7 2" xfId="14" xr:uid="{370F93D1-7E21-4B5C-A5BA-D9957582E978}"/>
  </cellStyles>
  <dxfs count="0"/>
  <tableStyles count="0" defaultTableStyle="TableStyleMedium2" defaultPivotStyle="PivotStyleLight16"/>
  <colors>
    <mruColors>
      <color rgb="FFEFEFFF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295275</xdr:rowOff>
        </xdr:from>
        <xdr:to>
          <xdr:col>1</xdr:col>
          <xdr:colOff>371475</xdr:colOff>
          <xdr:row>10</xdr:row>
          <xdr:rowOff>295275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9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533399</xdr:colOff>
      <xdr:row>4</xdr:row>
      <xdr:rowOff>190501</xdr:rowOff>
    </xdr:from>
    <xdr:to>
      <xdr:col>7</xdr:col>
      <xdr:colOff>676274</xdr:colOff>
      <xdr:row>6</xdr:row>
      <xdr:rowOff>95251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7077074" y="1181101"/>
          <a:ext cx="15144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それぞれ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入力してください</a:t>
          </a:r>
        </a:p>
      </xdr:txBody>
    </xdr:sp>
    <xdr:clientData/>
  </xdr:twoCellAnchor>
  <xdr:twoCellAnchor>
    <xdr:from>
      <xdr:col>5</xdr:col>
      <xdr:colOff>85725</xdr:colOff>
      <xdr:row>2</xdr:row>
      <xdr:rowOff>0</xdr:rowOff>
    </xdr:from>
    <xdr:to>
      <xdr:col>5</xdr:col>
      <xdr:colOff>476250</xdr:colOff>
      <xdr:row>8</xdr:row>
      <xdr:rowOff>276225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29400" y="381000"/>
          <a:ext cx="390525" cy="21050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17</xdr:row>
      <xdr:rowOff>9525</xdr:rowOff>
    </xdr:from>
    <xdr:to>
      <xdr:col>5</xdr:col>
      <xdr:colOff>466725</xdr:colOff>
      <xdr:row>20</xdr:row>
      <xdr:rowOff>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6619875" y="6791325"/>
          <a:ext cx="390525" cy="9048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523874</xdr:colOff>
      <xdr:row>16</xdr:row>
      <xdr:rowOff>0</xdr:rowOff>
    </xdr:from>
    <xdr:to>
      <xdr:col>9</xdr:col>
      <xdr:colOff>285750</xdr:colOff>
      <xdr:row>19</xdr:row>
      <xdr:rowOff>238124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7067549" y="6172200"/>
          <a:ext cx="2505076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お弁当を希望される場合は、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曜日ごとに個数を入力してください</a:t>
          </a:r>
        </a:p>
      </xdr:txBody>
    </xdr:sp>
    <xdr:clientData/>
  </xdr:twoCellAnchor>
  <xdr:twoCellAnchor>
    <xdr:from>
      <xdr:col>5</xdr:col>
      <xdr:colOff>561974</xdr:colOff>
      <xdr:row>22</xdr:row>
      <xdr:rowOff>66676</xdr:rowOff>
    </xdr:from>
    <xdr:to>
      <xdr:col>8</xdr:col>
      <xdr:colOff>19049</xdr:colOff>
      <xdr:row>23</xdr:row>
      <xdr:rowOff>276226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7105649" y="8467726"/>
          <a:ext cx="15144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それぞれ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入力してください</a:t>
          </a:r>
        </a:p>
      </xdr:txBody>
    </xdr:sp>
    <xdr:clientData/>
  </xdr:twoCellAnchor>
  <xdr:twoCellAnchor>
    <xdr:from>
      <xdr:col>5</xdr:col>
      <xdr:colOff>85725</xdr:colOff>
      <xdr:row>21</xdr:row>
      <xdr:rowOff>1</xdr:rowOff>
    </xdr:from>
    <xdr:to>
      <xdr:col>5</xdr:col>
      <xdr:colOff>476250</xdr:colOff>
      <xdr:row>25</xdr:row>
      <xdr:rowOff>1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6629400" y="7181851"/>
          <a:ext cx="390525" cy="12192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37027;&#38920;&#12488;&#12524;&#12540;&#12491;&#12531;&#12464;&#12501;&#12449;&#12540;&#12512;\Documents\&#22823;&#20250;&#38306;&#36899;\&#12458;&#12540;&#12479;&#12512;HS\&#20316;&#26989;&#29992;&#12501;&#12449;&#12452;&#12523;_2023&#12469;&#12510;&#12540;%20(version%202).xlsx" TargetMode="External"/><Relationship Id="rId1" Type="http://schemas.openxmlformats.org/officeDocument/2006/relationships/externalLinkPath" Target="&#20316;&#26989;&#29992;&#12501;&#12449;&#12452;&#12523;_2023&#12469;&#12510;&#12540;%20(version%2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現在乗馬"/>
      <sheetName val="現在会員"/>
      <sheetName val="要項"/>
      <sheetName val="エントリー一覧 (作業用)"/>
      <sheetName val="厩舎割"/>
      <sheetName val="申込状況"/>
      <sheetName val="競技名一覧・時間計算用"/>
      <sheetName val="エントリー一覧（決定版）"/>
      <sheetName val="エントリー一覧（清算用）"/>
      <sheetName val="【表紙】"/>
      <sheetName val="タイムテーブル（配布用）"/>
      <sheetName val="大会役員・ルール"/>
      <sheetName val="ルール  (2)"/>
      <sheetName val="1-2"/>
      <sheetName val="3-4"/>
      <sheetName val="5-6"/>
      <sheetName val="7-8"/>
      <sheetName val="9-10"/>
      <sheetName val="11＿"/>
      <sheetName val="12-13"/>
      <sheetName val="1-2 (2)"/>
      <sheetName val="3-4 (2)"/>
      <sheetName val="5-6 (2)"/>
      <sheetName val="7-8 (2)"/>
      <sheetName val="9-10 (2)"/>
      <sheetName val="11＿ (2)"/>
      <sheetName val="12-13 (2)"/>
      <sheetName val="広告（運天）"/>
      <sheetName val="広告（マッシュ） (2)"/>
      <sheetName val="メモ"/>
      <sheetName val="23-24"/>
      <sheetName val="26"/>
      <sheetName val="27"/>
      <sheetName val="28"/>
      <sheetName val="広告（マッシュ）"/>
      <sheetName val="競技名一覧 (原本)"/>
      <sheetName val="タイムテーブル（配布用）（原本）"/>
      <sheetName val="タイムテーブル（印刷用・時間固定済）1"/>
      <sheetName val="QR (2)"/>
      <sheetName val="日程"/>
      <sheetName val="広告（角居ＣＣ)"/>
      <sheetName val="広告（ＴＣＣ1)"/>
      <sheetName val="広告（ＴＣＣ2)"/>
      <sheetName val="広告（ホースツリー）"/>
      <sheetName val="広告（ホースコミュニティ）"/>
      <sheetName val="広告（cavalor） (2)"/>
      <sheetName val="広告（cavalor）"/>
      <sheetName val="広告（FRF）"/>
      <sheetName val="広告（1delish）"/>
      <sheetName val="広告（ハニービー）"/>
      <sheetName val="広告（上手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75A2A-2B33-47A0-8D9C-160FDDC10834}">
  <dimension ref="A1:M91"/>
  <sheetViews>
    <sheetView view="pageBreakPreview" zoomScaleNormal="100" zoomScaleSheetLayoutView="100" workbookViewId="0">
      <selection activeCell="E104" sqref="E104"/>
    </sheetView>
  </sheetViews>
  <sheetFormatPr defaultColWidth="9" defaultRowHeight="12" x14ac:dyDescent="0.15"/>
  <cols>
    <col min="1" max="1" width="1.875" style="536" customWidth="1"/>
    <col min="2" max="4" width="2.875" style="536" customWidth="1"/>
    <col min="5" max="5" width="12.625" style="536" customWidth="1"/>
    <col min="6" max="10" width="12.5" style="536" customWidth="1"/>
    <col min="11" max="11" width="6.75" style="536" bestFit="1" customWidth="1"/>
    <col min="12" max="12" width="5.75" style="536" customWidth="1"/>
    <col min="13" max="13" width="2.875" style="536" customWidth="1"/>
    <col min="14" max="16384" width="9" style="536"/>
  </cols>
  <sheetData>
    <row r="1" spans="1:13" ht="21" x14ac:dyDescent="0.15">
      <c r="A1" s="535" t="s">
        <v>242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</row>
    <row r="2" spans="1:13" ht="16.5" customHeight="1" x14ac:dyDescent="0.15">
      <c r="A2" s="537" t="s">
        <v>199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</row>
    <row r="3" spans="1:13" ht="3.75" customHeight="1" x14ac:dyDescent="0.15"/>
    <row r="4" spans="1:13" ht="13.5" customHeight="1" x14ac:dyDescent="0.15">
      <c r="E4" s="538" t="s">
        <v>177</v>
      </c>
      <c r="F4" s="536" t="s">
        <v>243</v>
      </c>
    </row>
    <row r="5" spans="1:13" ht="13.5" customHeight="1" x14ac:dyDescent="0.15">
      <c r="E5" s="538" t="s">
        <v>178</v>
      </c>
      <c r="F5" s="536" t="s">
        <v>97</v>
      </c>
    </row>
    <row r="6" spans="1:13" ht="18" customHeight="1" x14ac:dyDescent="0.15">
      <c r="A6" s="539" t="s">
        <v>98</v>
      </c>
    </row>
    <row r="7" spans="1:13" ht="18" customHeight="1" x14ac:dyDescent="0.15">
      <c r="B7" s="540" t="s">
        <v>99</v>
      </c>
      <c r="C7" s="541"/>
      <c r="D7" s="542" t="s">
        <v>100</v>
      </c>
      <c r="E7" s="543" t="s">
        <v>101</v>
      </c>
      <c r="F7" s="544"/>
      <c r="G7" s="543" t="s">
        <v>102</v>
      </c>
      <c r="H7" s="545"/>
      <c r="I7" s="545"/>
      <c r="J7" s="544"/>
      <c r="K7" s="542" t="s">
        <v>103</v>
      </c>
      <c r="L7" s="546" t="s">
        <v>104</v>
      </c>
      <c r="M7" s="546"/>
    </row>
    <row r="8" spans="1:13" ht="18" customHeight="1" x14ac:dyDescent="0.15">
      <c r="B8" s="547" t="s">
        <v>244</v>
      </c>
      <c r="C8" s="548"/>
      <c r="D8" s="549">
        <v>1</v>
      </c>
      <c r="E8" s="550" t="s">
        <v>202</v>
      </c>
      <c r="F8" s="551"/>
      <c r="G8" s="550" t="s">
        <v>203</v>
      </c>
      <c r="H8" s="552"/>
      <c r="I8" s="552"/>
      <c r="J8" s="551"/>
      <c r="K8" s="553"/>
      <c r="L8" s="554">
        <v>5000</v>
      </c>
      <c r="M8" s="555"/>
    </row>
    <row r="9" spans="1:13" ht="18" customHeight="1" x14ac:dyDescent="0.15">
      <c r="B9" s="556"/>
      <c r="C9" s="557"/>
      <c r="D9" s="549">
        <v>2</v>
      </c>
      <c r="E9" s="550" t="s">
        <v>245</v>
      </c>
      <c r="F9" s="551"/>
      <c r="G9" s="550" t="s">
        <v>204</v>
      </c>
      <c r="H9" s="558"/>
      <c r="I9" s="558"/>
      <c r="J9" s="559"/>
      <c r="K9" s="553"/>
      <c r="L9" s="554">
        <v>6000</v>
      </c>
      <c r="M9" s="555"/>
    </row>
    <row r="10" spans="1:13" ht="18" customHeight="1" x14ac:dyDescent="0.15">
      <c r="B10" s="556"/>
      <c r="C10" s="557"/>
      <c r="D10" s="549">
        <v>3</v>
      </c>
      <c r="E10" s="550" t="s">
        <v>238</v>
      </c>
      <c r="F10" s="551"/>
      <c r="G10" s="550" t="s">
        <v>209</v>
      </c>
      <c r="H10" s="552"/>
      <c r="I10" s="552"/>
      <c r="J10" s="551"/>
      <c r="K10" s="560"/>
      <c r="L10" s="554">
        <v>7000</v>
      </c>
      <c r="M10" s="555"/>
    </row>
    <row r="11" spans="1:13" ht="18" customHeight="1" x14ac:dyDescent="0.15">
      <c r="B11" s="556"/>
      <c r="C11" s="557"/>
      <c r="D11" s="549">
        <v>4</v>
      </c>
      <c r="E11" s="550" t="s">
        <v>239</v>
      </c>
      <c r="F11" s="551"/>
      <c r="G11" s="550" t="s">
        <v>183</v>
      </c>
      <c r="H11" s="552"/>
      <c r="I11" s="552"/>
      <c r="J11" s="551"/>
      <c r="K11" s="560"/>
      <c r="L11" s="554">
        <v>7000</v>
      </c>
      <c r="M11" s="555"/>
    </row>
    <row r="12" spans="1:13" ht="18" customHeight="1" x14ac:dyDescent="0.15">
      <c r="B12" s="556"/>
      <c r="C12" s="557"/>
      <c r="D12" s="549">
        <v>5</v>
      </c>
      <c r="E12" s="550" t="s">
        <v>235</v>
      </c>
      <c r="F12" s="551"/>
      <c r="G12" s="550" t="s">
        <v>205</v>
      </c>
      <c r="H12" s="552"/>
      <c r="I12" s="552"/>
      <c r="J12" s="551"/>
      <c r="K12" s="560"/>
      <c r="L12" s="554">
        <v>8000</v>
      </c>
      <c r="M12" s="555"/>
    </row>
    <row r="13" spans="1:13" ht="18" customHeight="1" x14ac:dyDescent="0.15">
      <c r="B13" s="556"/>
      <c r="C13" s="557"/>
      <c r="D13" s="549">
        <v>6</v>
      </c>
      <c r="E13" s="550" t="s">
        <v>200</v>
      </c>
      <c r="F13" s="551"/>
      <c r="G13" s="550" t="s">
        <v>201</v>
      </c>
      <c r="H13" s="558"/>
      <c r="I13" s="558"/>
      <c r="J13" s="559"/>
      <c r="K13" s="553"/>
      <c r="L13" s="554">
        <v>8000</v>
      </c>
      <c r="M13" s="555"/>
    </row>
    <row r="14" spans="1:13" ht="18" customHeight="1" x14ac:dyDescent="0.15">
      <c r="B14" s="556"/>
      <c r="C14" s="557"/>
      <c r="D14" s="549">
        <v>7</v>
      </c>
      <c r="E14" s="550" t="s">
        <v>206</v>
      </c>
      <c r="F14" s="551"/>
      <c r="G14" s="561" t="s">
        <v>246</v>
      </c>
      <c r="H14" s="562"/>
      <c r="I14" s="562"/>
      <c r="J14" s="551"/>
      <c r="K14" s="560" t="s">
        <v>105</v>
      </c>
      <c r="L14" s="554">
        <v>10000</v>
      </c>
      <c r="M14" s="555"/>
    </row>
    <row r="15" spans="1:13" ht="18" customHeight="1" x14ac:dyDescent="0.15">
      <c r="B15" s="556"/>
      <c r="C15" s="557"/>
      <c r="D15" s="549">
        <v>8</v>
      </c>
      <c r="E15" s="550" t="s">
        <v>207</v>
      </c>
      <c r="F15" s="551"/>
      <c r="G15" s="550" t="s">
        <v>176</v>
      </c>
      <c r="H15" s="552"/>
      <c r="I15" s="552"/>
      <c r="J15" s="551"/>
      <c r="K15" s="560" t="s">
        <v>106</v>
      </c>
      <c r="L15" s="554">
        <v>10000</v>
      </c>
      <c r="M15" s="555"/>
    </row>
    <row r="16" spans="1:13" ht="18" customHeight="1" x14ac:dyDescent="0.15">
      <c r="B16" s="556"/>
      <c r="C16" s="557"/>
      <c r="D16" s="549">
        <v>9</v>
      </c>
      <c r="E16" s="550" t="s">
        <v>247</v>
      </c>
      <c r="F16" s="551"/>
      <c r="G16" s="561" t="s">
        <v>184</v>
      </c>
      <c r="H16" s="562"/>
      <c r="I16" s="562"/>
      <c r="J16" s="563"/>
      <c r="K16" s="560" t="s">
        <v>107</v>
      </c>
      <c r="L16" s="554">
        <v>10000</v>
      </c>
      <c r="M16" s="555"/>
    </row>
    <row r="17" spans="1:13" ht="18" customHeight="1" x14ac:dyDescent="0.15">
      <c r="B17" s="564"/>
      <c r="C17" s="565"/>
      <c r="D17" s="549">
        <v>10</v>
      </c>
      <c r="E17" s="550" t="s">
        <v>248</v>
      </c>
      <c r="F17" s="551"/>
      <c r="G17" s="561" t="s">
        <v>249</v>
      </c>
      <c r="H17" s="562"/>
      <c r="I17" s="562"/>
      <c r="J17" s="563"/>
      <c r="K17" s="560" t="s">
        <v>250</v>
      </c>
      <c r="L17" s="554">
        <v>10000</v>
      </c>
      <c r="M17" s="555"/>
    </row>
    <row r="18" spans="1:13" ht="18" customHeight="1" x14ac:dyDescent="0.15">
      <c r="B18" s="556" t="s">
        <v>251</v>
      </c>
      <c r="C18" s="557"/>
      <c r="D18" s="549">
        <v>11</v>
      </c>
      <c r="E18" s="550" t="s">
        <v>212</v>
      </c>
      <c r="F18" s="551"/>
      <c r="G18" s="561" t="s">
        <v>252</v>
      </c>
      <c r="H18" s="562"/>
      <c r="I18" s="562"/>
      <c r="J18" s="551"/>
      <c r="K18" s="560" t="s">
        <v>105</v>
      </c>
      <c r="L18" s="554">
        <v>10000</v>
      </c>
      <c r="M18" s="555"/>
    </row>
    <row r="19" spans="1:13" ht="18" customHeight="1" x14ac:dyDescent="0.15">
      <c r="B19" s="556"/>
      <c r="C19" s="557"/>
      <c r="D19" s="549">
        <v>12</v>
      </c>
      <c r="E19" s="550" t="s">
        <v>213</v>
      </c>
      <c r="F19" s="551"/>
      <c r="G19" s="550" t="s">
        <v>176</v>
      </c>
      <c r="H19" s="552"/>
      <c r="I19" s="552"/>
      <c r="J19" s="551"/>
      <c r="K19" s="560" t="s">
        <v>106</v>
      </c>
      <c r="L19" s="554">
        <v>10000</v>
      </c>
      <c r="M19" s="555"/>
    </row>
    <row r="20" spans="1:13" ht="18" customHeight="1" x14ac:dyDescent="0.15">
      <c r="B20" s="556"/>
      <c r="C20" s="557"/>
      <c r="D20" s="549">
        <v>13</v>
      </c>
      <c r="E20" s="550" t="s">
        <v>253</v>
      </c>
      <c r="F20" s="551"/>
      <c r="G20" s="561" t="s">
        <v>214</v>
      </c>
      <c r="H20" s="562"/>
      <c r="I20" s="562"/>
      <c r="J20" s="563"/>
      <c r="K20" s="560" t="s">
        <v>107</v>
      </c>
      <c r="L20" s="554">
        <v>10000</v>
      </c>
      <c r="M20" s="555"/>
    </row>
    <row r="21" spans="1:13" ht="18" customHeight="1" x14ac:dyDescent="0.15">
      <c r="B21" s="556"/>
      <c r="C21" s="557"/>
      <c r="D21" s="549">
        <v>14</v>
      </c>
      <c r="E21" s="550" t="s">
        <v>254</v>
      </c>
      <c r="F21" s="551"/>
      <c r="G21" s="561" t="s">
        <v>249</v>
      </c>
      <c r="H21" s="562"/>
      <c r="I21" s="562"/>
      <c r="J21" s="563"/>
      <c r="K21" s="560" t="s">
        <v>250</v>
      </c>
      <c r="L21" s="554">
        <v>10000</v>
      </c>
      <c r="M21" s="555"/>
    </row>
    <row r="22" spans="1:13" ht="18" customHeight="1" x14ac:dyDescent="0.15">
      <c r="B22" s="556"/>
      <c r="C22" s="557"/>
      <c r="D22" s="549">
        <v>15</v>
      </c>
      <c r="E22" s="550" t="s">
        <v>210</v>
      </c>
      <c r="F22" s="551"/>
      <c r="G22" s="550" t="s">
        <v>201</v>
      </c>
      <c r="H22" s="558"/>
      <c r="I22" s="558"/>
      <c r="J22" s="559"/>
      <c r="K22" s="553"/>
      <c r="L22" s="554">
        <v>8000</v>
      </c>
      <c r="M22" s="555"/>
    </row>
    <row r="23" spans="1:13" ht="18" customHeight="1" x14ac:dyDescent="0.15">
      <c r="B23" s="556"/>
      <c r="C23" s="557"/>
      <c r="D23" s="549">
        <v>16</v>
      </c>
      <c r="E23" s="550" t="s">
        <v>211</v>
      </c>
      <c r="F23" s="551"/>
      <c r="G23" s="550" t="s">
        <v>203</v>
      </c>
      <c r="H23" s="552"/>
      <c r="I23" s="552"/>
      <c r="J23" s="551"/>
      <c r="K23" s="553"/>
      <c r="L23" s="554">
        <v>5000</v>
      </c>
      <c r="M23" s="555"/>
    </row>
    <row r="24" spans="1:13" ht="18" customHeight="1" x14ac:dyDescent="0.15">
      <c r="B24" s="556"/>
      <c r="C24" s="557"/>
      <c r="D24" s="549">
        <v>17</v>
      </c>
      <c r="E24" s="561" t="s">
        <v>255</v>
      </c>
      <c r="F24" s="563"/>
      <c r="G24" s="550" t="s">
        <v>208</v>
      </c>
      <c r="H24" s="562"/>
      <c r="I24" s="562"/>
      <c r="J24" s="551"/>
      <c r="K24" s="560"/>
      <c r="L24" s="554">
        <v>6000</v>
      </c>
      <c r="M24" s="555"/>
    </row>
    <row r="25" spans="1:13" ht="18" customHeight="1" x14ac:dyDescent="0.15">
      <c r="B25" s="556"/>
      <c r="C25" s="557"/>
      <c r="D25" s="549">
        <v>18</v>
      </c>
      <c r="E25" s="550" t="s">
        <v>237</v>
      </c>
      <c r="F25" s="551"/>
      <c r="G25" s="550" t="s">
        <v>209</v>
      </c>
      <c r="H25" s="552"/>
      <c r="I25" s="552"/>
      <c r="J25" s="551"/>
      <c r="K25" s="560"/>
      <c r="L25" s="554">
        <v>7000</v>
      </c>
      <c r="M25" s="555"/>
    </row>
    <row r="26" spans="1:13" ht="18" customHeight="1" x14ac:dyDescent="0.15">
      <c r="B26" s="556"/>
      <c r="C26" s="557"/>
      <c r="D26" s="549">
        <v>19</v>
      </c>
      <c r="E26" s="550" t="s">
        <v>240</v>
      </c>
      <c r="F26" s="551"/>
      <c r="G26" s="550" t="s">
        <v>183</v>
      </c>
      <c r="H26" s="552"/>
      <c r="I26" s="552"/>
      <c r="J26" s="551"/>
      <c r="K26" s="560"/>
      <c r="L26" s="554">
        <v>7000</v>
      </c>
      <c r="M26" s="555"/>
    </row>
    <row r="27" spans="1:13" ht="18" customHeight="1" x14ac:dyDescent="0.15">
      <c r="B27" s="564"/>
      <c r="C27" s="565"/>
      <c r="D27" s="549">
        <v>20</v>
      </c>
      <c r="E27" s="550" t="s">
        <v>236</v>
      </c>
      <c r="F27" s="551"/>
      <c r="G27" s="550" t="s">
        <v>205</v>
      </c>
      <c r="H27" s="552"/>
      <c r="I27" s="552"/>
      <c r="J27" s="551"/>
      <c r="K27" s="560"/>
      <c r="L27" s="554">
        <v>8000</v>
      </c>
      <c r="M27" s="555"/>
    </row>
    <row r="29" spans="1:13" ht="18" customHeight="1" x14ac:dyDescent="0.15">
      <c r="A29" s="539" t="s">
        <v>108</v>
      </c>
    </row>
    <row r="30" spans="1:13" ht="13.5" customHeight="1" x14ac:dyDescent="0.15">
      <c r="B30" s="566" t="s">
        <v>109</v>
      </c>
      <c r="C30" s="567" t="s">
        <v>185</v>
      </c>
      <c r="D30" s="567"/>
      <c r="E30" s="567"/>
      <c r="F30" s="567"/>
      <c r="G30" s="567"/>
      <c r="H30" s="567"/>
      <c r="I30" s="567"/>
      <c r="J30" s="567"/>
      <c r="K30" s="567"/>
      <c r="L30" s="567"/>
      <c r="M30" s="567"/>
    </row>
    <row r="31" spans="1:13" ht="13.5" customHeight="1" x14ac:dyDescent="0.15">
      <c r="B31" s="566" t="s">
        <v>110</v>
      </c>
      <c r="C31" s="568" t="s">
        <v>186</v>
      </c>
      <c r="D31" s="568"/>
      <c r="E31" s="568"/>
      <c r="F31" s="568"/>
      <c r="G31" s="568"/>
      <c r="H31" s="568"/>
      <c r="I31" s="568"/>
      <c r="J31" s="568"/>
      <c r="K31" s="568"/>
      <c r="L31" s="568"/>
      <c r="M31" s="568"/>
    </row>
    <row r="32" spans="1:13" ht="13.5" customHeight="1" x14ac:dyDescent="0.15">
      <c r="B32" s="566" t="s">
        <v>111</v>
      </c>
      <c r="C32" s="568" t="s">
        <v>187</v>
      </c>
      <c r="D32" s="568"/>
      <c r="E32" s="568"/>
      <c r="F32" s="568"/>
      <c r="G32" s="568"/>
      <c r="H32" s="568"/>
      <c r="I32" s="568"/>
      <c r="J32" s="568"/>
      <c r="K32" s="568"/>
      <c r="L32" s="568"/>
      <c r="M32" s="568"/>
    </row>
    <row r="33" spans="1:13" ht="13.5" customHeight="1" x14ac:dyDescent="0.15">
      <c r="B33" s="566" t="s">
        <v>180</v>
      </c>
      <c r="C33" s="568" t="s">
        <v>188</v>
      </c>
      <c r="D33" s="568"/>
      <c r="E33" s="568"/>
      <c r="F33" s="568"/>
      <c r="G33" s="568"/>
      <c r="H33" s="568"/>
      <c r="I33" s="568"/>
      <c r="J33" s="568"/>
      <c r="K33" s="568"/>
      <c r="L33" s="568"/>
      <c r="M33" s="568"/>
    </row>
    <row r="34" spans="1:13" ht="13.5" customHeight="1" x14ac:dyDescent="0.15">
      <c r="B34" s="566" t="s">
        <v>189</v>
      </c>
      <c r="C34" s="568" t="s">
        <v>112</v>
      </c>
      <c r="D34" s="568"/>
      <c r="E34" s="568"/>
      <c r="F34" s="568"/>
      <c r="G34" s="568"/>
      <c r="H34" s="568"/>
      <c r="I34" s="568"/>
      <c r="J34" s="568"/>
      <c r="K34" s="568"/>
      <c r="L34" s="568"/>
      <c r="M34" s="568"/>
    </row>
    <row r="35" spans="1:13" x14ac:dyDescent="0.15">
      <c r="E35" s="569"/>
      <c r="F35" s="569"/>
      <c r="G35" s="569"/>
      <c r="H35" s="569"/>
      <c r="I35" s="569"/>
      <c r="J35" s="569"/>
      <c r="K35" s="569"/>
      <c r="L35" s="569"/>
      <c r="M35" s="569"/>
    </row>
    <row r="36" spans="1:13" ht="18" customHeight="1" x14ac:dyDescent="0.15">
      <c r="A36" s="539" t="s">
        <v>215</v>
      </c>
      <c r="E36" s="569"/>
      <c r="F36" s="569"/>
      <c r="G36" s="569"/>
      <c r="H36" s="569"/>
      <c r="I36" s="569"/>
      <c r="J36" s="569"/>
      <c r="K36" s="569"/>
      <c r="L36" s="569"/>
      <c r="M36" s="569"/>
    </row>
    <row r="37" spans="1:13" ht="27" customHeight="1" x14ac:dyDescent="0.15">
      <c r="B37" s="566" t="s">
        <v>109</v>
      </c>
      <c r="C37" s="567" t="s">
        <v>216</v>
      </c>
      <c r="D37" s="567"/>
      <c r="E37" s="567"/>
      <c r="F37" s="567"/>
      <c r="G37" s="567"/>
      <c r="H37" s="567"/>
      <c r="I37" s="567"/>
      <c r="J37" s="567"/>
      <c r="K37" s="567"/>
      <c r="L37" s="567"/>
      <c r="M37" s="567"/>
    </row>
    <row r="38" spans="1:13" ht="27" customHeight="1" x14ac:dyDescent="0.15">
      <c r="B38" s="566" t="s">
        <v>115</v>
      </c>
      <c r="C38" s="567" t="s">
        <v>217</v>
      </c>
      <c r="D38" s="567"/>
      <c r="E38" s="567"/>
      <c r="F38" s="567"/>
      <c r="G38" s="567"/>
      <c r="H38" s="567"/>
      <c r="I38" s="567"/>
      <c r="J38" s="567"/>
      <c r="K38" s="567"/>
      <c r="L38" s="567"/>
      <c r="M38" s="567"/>
    </row>
    <row r="39" spans="1:13" ht="13.5" customHeight="1" x14ac:dyDescent="0.15">
      <c r="B39" s="566" t="s">
        <v>117</v>
      </c>
      <c r="C39" s="567" t="s">
        <v>218</v>
      </c>
      <c r="D39" s="567"/>
      <c r="E39" s="567"/>
      <c r="F39" s="567"/>
      <c r="G39" s="567"/>
      <c r="H39" s="567"/>
      <c r="I39" s="567"/>
      <c r="J39" s="567"/>
      <c r="K39" s="567"/>
      <c r="L39" s="567"/>
      <c r="M39" s="567"/>
    </row>
    <row r="40" spans="1:13" ht="13.5" customHeight="1" x14ac:dyDescent="0.15">
      <c r="B40" s="566" t="s">
        <v>123</v>
      </c>
      <c r="C40" s="567" t="s">
        <v>256</v>
      </c>
      <c r="D40" s="567"/>
      <c r="E40" s="567"/>
      <c r="F40" s="567"/>
      <c r="G40" s="567"/>
      <c r="H40" s="567"/>
      <c r="I40" s="567"/>
      <c r="J40" s="567"/>
      <c r="K40" s="567"/>
      <c r="L40" s="567"/>
      <c r="M40" s="567"/>
    </row>
    <row r="41" spans="1:13" ht="27.95" customHeight="1" x14ac:dyDescent="0.15">
      <c r="B41" s="566" t="s">
        <v>189</v>
      </c>
      <c r="C41" s="567" t="s">
        <v>219</v>
      </c>
      <c r="D41" s="567"/>
      <c r="E41" s="567"/>
      <c r="F41" s="567"/>
      <c r="G41" s="567"/>
      <c r="H41" s="567"/>
      <c r="I41" s="567"/>
      <c r="J41" s="567"/>
      <c r="K41" s="567"/>
      <c r="L41" s="567"/>
      <c r="M41" s="567"/>
    </row>
    <row r="42" spans="1:13" ht="13.5" customHeight="1" x14ac:dyDescent="0.15">
      <c r="B42" s="566" t="s">
        <v>190</v>
      </c>
      <c r="C42" s="567" t="s">
        <v>220</v>
      </c>
      <c r="D42" s="567"/>
      <c r="E42" s="567"/>
      <c r="F42" s="567"/>
      <c r="G42" s="567"/>
      <c r="H42" s="567"/>
      <c r="I42" s="567"/>
      <c r="J42" s="567"/>
      <c r="K42" s="567"/>
      <c r="L42" s="567"/>
      <c r="M42" s="567"/>
    </row>
    <row r="43" spans="1:13" ht="13.5" customHeight="1" x14ac:dyDescent="0.15">
      <c r="B43" s="566" t="s">
        <v>124</v>
      </c>
      <c r="C43" s="567" t="s">
        <v>221</v>
      </c>
      <c r="D43" s="567"/>
      <c r="E43" s="567"/>
      <c r="F43" s="567"/>
      <c r="G43" s="567"/>
      <c r="H43" s="567"/>
      <c r="I43" s="567"/>
      <c r="J43" s="567"/>
      <c r="K43" s="567"/>
      <c r="L43" s="567"/>
      <c r="M43" s="567"/>
    </row>
    <row r="44" spans="1:13" hidden="1" x14ac:dyDescent="0.15">
      <c r="B44" s="566"/>
      <c r="C44" s="566"/>
      <c r="D44" s="566"/>
      <c r="E44" s="570"/>
      <c r="F44" s="570"/>
      <c r="G44" s="570"/>
      <c r="H44" s="570"/>
      <c r="I44" s="570"/>
      <c r="J44" s="570"/>
      <c r="K44" s="570"/>
      <c r="L44" s="570"/>
      <c r="M44" s="570"/>
    </row>
    <row r="45" spans="1:13" ht="18" customHeight="1" x14ac:dyDescent="0.15">
      <c r="A45" s="539" t="s">
        <v>222</v>
      </c>
    </row>
    <row r="46" spans="1:13" ht="27" customHeight="1" x14ac:dyDescent="0.15">
      <c r="B46" s="566" t="s">
        <v>109</v>
      </c>
      <c r="C46" s="567" t="s">
        <v>113</v>
      </c>
      <c r="D46" s="567"/>
      <c r="E46" s="567"/>
      <c r="F46" s="567"/>
      <c r="G46" s="567"/>
      <c r="H46" s="567"/>
      <c r="I46" s="567"/>
      <c r="J46" s="567"/>
      <c r="K46" s="567"/>
      <c r="L46" s="567"/>
      <c r="M46" s="567"/>
    </row>
    <row r="47" spans="1:13" ht="13.5" customHeight="1" x14ac:dyDescent="0.15">
      <c r="B47" s="566" t="s">
        <v>110</v>
      </c>
      <c r="C47" s="568" t="s">
        <v>223</v>
      </c>
      <c r="D47" s="568"/>
      <c r="E47" s="568"/>
      <c r="F47" s="568"/>
      <c r="G47" s="568"/>
      <c r="H47" s="568"/>
      <c r="I47" s="568"/>
      <c r="J47" s="568"/>
      <c r="K47" s="568"/>
      <c r="L47" s="568"/>
      <c r="M47" s="568"/>
    </row>
    <row r="48" spans="1:13" x14ac:dyDescent="0.15">
      <c r="E48" s="569"/>
      <c r="F48" s="569"/>
      <c r="G48" s="569"/>
      <c r="H48" s="569"/>
      <c r="I48" s="569"/>
      <c r="J48" s="569"/>
      <c r="K48" s="569"/>
      <c r="L48" s="569"/>
      <c r="M48" s="569"/>
    </row>
    <row r="49" spans="1:13" ht="18" customHeight="1" x14ac:dyDescent="0.15">
      <c r="A49" s="539" t="s">
        <v>191</v>
      </c>
      <c r="E49" s="569"/>
      <c r="F49" s="569"/>
      <c r="G49" s="569"/>
      <c r="H49" s="569"/>
      <c r="I49" s="569"/>
      <c r="J49" s="569"/>
      <c r="K49" s="569"/>
      <c r="L49" s="569"/>
      <c r="M49" s="569"/>
    </row>
    <row r="50" spans="1:13" ht="13.5" customHeight="1" x14ac:dyDescent="0.15">
      <c r="B50" s="566" t="s">
        <v>109</v>
      </c>
      <c r="C50" s="567" t="s">
        <v>257</v>
      </c>
      <c r="D50" s="567"/>
      <c r="E50" s="567"/>
      <c r="F50" s="567"/>
      <c r="G50" s="567"/>
      <c r="H50" s="567"/>
      <c r="I50" s="567"/>
      <c r="J50" s="567"/>
      <c r="K50" s="567"/>
      <c r="L50" s="567"/>
      <c r="M50" s="567"/>
    </row>
    <row r="51" spans="1:13" ht="13.5" customHeight="1" x14ac:dyDescent="0.15">
      <c r="B51" s="566" t="s">
        <v>110</v>
      </c>
      <c r="C51" s="567" t="s">
        <v>179</v>
      </c>
      <c r="D51" s="567"/>
      <c r="E51" s="567"/>
      <c r="F51" s="567"/>
      <c r="G51" s="567"/>
      <c r="H51" s="567"/>
      <c r="I51" s="567"/>
      <c r="J51" s="567"/>
      <c r="K51" s="567"/>
      <c r="L51" s="567"/>
      <c r="M51" s="567"/>
    </row>
    <row r="52" spans="1:13" ht="17.25" customHeight="1" x14ac:dyDescent="0.15">
      <c r="C52" s="571" t="s">
        <v>125</v>
      </c>
      <c r="D52" s="572"/>
      <c r="E52" s="573" t="s">
        <v>101</v>
      </c>
      <c r="F52" s="573" t="s">
        <v>126</v>
      </c>
      <c r="G52" s="573" t="s">
        <v>127</v>
      </c>
      <c r="H52" s="573" t="s">
        <v>128</v>
      </c>
      <c r="I52" s="573" t="s">
        <v>129</v>
      </c>
      <c r="J52" s="573" t="s">
        <v>130</v>
      </c>
      <c r="K52" s="574" t="s">
        <v>131</v>
      </c>
      <c r="L52" s="574"/>
      <c r="M52" s="570"/>
    </row>
    <row r="53" spans="1:13" ht="17.25" customHeight="1" x14ac:dyDescent="0.15">
      <c r="C53" s="575">
        <v>7</v>
      </c>
      <c r="D53" s="576"/>
      <c r="E53" s="560" t="s">
        <v>224</v>
      </c>
      <c r="F53" s="577">
        <v>10000</v>
      </c>
      <c r="G53" s="577">
        <v>5000</v>
      </c>
      <c r="H53" s="577">
        <v>4000</v>
      </c>
      <c r="I53" s="577">
        <v>3000</v>
      </c>
      <c r="J53" s="577">
        <v>2000</v>
      </c>
      <c r="K53" s="578">
        <v>1000</v>
      </c>
      <c r="L53" s="578"/>
      <c r="M53" s="570"/>
    </row>
    <row r="54" spans="1:13" ht="17.25" customHeight="1" x14ac:dyDescent="0.15">
      <c r="C54" s="575">
        <v>8</v>
      </c>
      <c r="D54" s="576"/>
      <c r="E54" s="560" t="s">
        <v>225</v>
      </c>
      <c r="F54" s="577">
        <v>20000</v>
      </c>
      <c r="G54" s="577">
        <v>10000</v>
      </c>
      <c r="H54" s="577">
        <v>5000</v>
      </c>
      <c r="I54" s="577">
        <v>4000</v>
      </c>
      <c r="J54" s="577">
        <v>3000</v>
      </c>
      <c r="K54" s="578">
        <v>2000</v>
      </c>
      <c r="L54" s="578"/>
      <c r="M54" s="570"/>
    </row>
    <row r="55" spans="1:13" ht="17.25" customHeight="1" x14ac:dyDescent="0.15">
      <c r="C55" s="575">
        <v>9</v>
      </c>
      <c r="D55" s="576"/>
      <c r="E55" s="560" t="s">
        <v>258</v>
      </c>
      <c r="F55" s="577">
        <v>30000</v>
      </c>
      <c r="G55" s="577">
        <v>15000</v>
      </c>
      <c r="H55" s="577">
        <v>10000</v>
      </c>
      <c r="I55" s="577">
        <v>5000</v>
      </c>
      <c r="J55" s="577">
        <v>4000</v>
      </c>
      <c r="K55" s="578">
        <v>3000</v>
      </c>
      <c r="L55" s="578"/>
      <c r="M55" s="570"/>
    </row>
    <row r="56" spans="1:13" ht="17.25" customHeight="1" x14ac:dyDescent="0.15">
      <c r="C56" s="575">
        <v>10</v>
      </c>
      <c r="D56" s="576"/>
      <c r="E56" s="560" t="s">
        <v>248</v>
      </c>
      <c r="F56" s="577">
        <v>10000</v>
      </c>
      <c r="G56" s="577">
        <v>5000</v>
      </c>
      <c r="H56" s="577">
        <v>4000</v>
      </c>
      <c r="I56" s="577">
        <v>3000</v>
      </c>
      <c r="J56" s="577">
        <v>2000</v>
      </c>
      <c r="K56" s="578">
        <v>1000</v>
      </c>
      <c r="L56" s="578"/>
      <c r="M56" s="570"/>
    </row>
    <row r="57" spans="1:13" ht="17.25" customHeight="1" x14ac:dyDescent="0.15">
      <c r="C57" s="575">
        <v>11</v>
      </c>
      <c r="D57" s="576"/>
      <c r="E57" s="560" t="s">
        <v>212</v>
      </c>
      <c r="F57" s="577">
        <v>10000</v>
      </c>
      <c r="G57" s="577">
        <v>5000</v>
      </c>
      <c r="H57" s="577">
        <v>4000</v>
      </c>
      <c r="I57" s="577">
        <v>3000</v>
      </c>
      <c r="J57" s="577">
        <v>2000</v>
      </c>
      <c r="K57" s="578">
        <v>1000</v>
      </c>
      <c r="L57" s="578"/>
      <c r="M57" s="570"/>
    </row>
    <row r="58" spans="1:13" ht="17.25" customHeight="1" x14ac:dyDescent="0.15">
      <c r="C58" s="575">
        <v>12</v>
      </c>
      <c r="D58" s="576"/>
      <c r="E58" s="560" t="s">
        <v>213</v>
      </c>
      <c r="F58" s="577">
        <v>20000</v>
      </c>
      <c r="G58" s="577">
        <v>10000</v>
      </c>
      <c r="H58" s="577">
        <v>5000</v>
      </c>
      <c r="I58" s="577">
        <v>4000</v>
      </c>
      <c r="J58" s="577">
        <v>3000</v>
      </c>
      <c r="K58" s="578">
        <v>2000</v>
      </c>
      <c r="L58" s="578"/>
      <c r="M58" s="570"/>
    </row>
    <row r="59" spans="1:13" ht="17.25" customHeight="1" x14ac:dyDescent="0.15">
      <c r="C59" s="575">
        <v>13</v>
      </c>
      <c r="D59" s="576"/>
      <c r="E59" s="560" t="s">
        <v>259</v>
      </c>
      <c r="F59" s="577">
        <v>30000</v>
      </c>
      <c r="G59" s="577">
        <v>15000</v>
      </c>
      <c r="H59" s="577">
        <v>10000</v>
      </c>
      <c r="I59" s="577">
        <v>5000</v>
      </c>
      <c r="J59" s="577">
        <v>4000</v>
      </c>
      <c r="K59" s="578">
        <v>3000</v>
      </c>
      <c r="L59" s="578"/>
      <c r="M59" s="570"/>
    </row>
    <row r="60" spans="1:13" ht="17.25" customHeight="1" x14ac:dyDescent="0.15">
      <c r="C60" s="575">
        <v>14</v>
      </c>
      <c r="D60" s="576"/>
      <c r="E60" s="560" t="s">
        <v>254</v>
      </c>
      <c r="F60" s="577">
        <v>10000</v>
      </c>
      <c r="G60" s="577">
        <v>5000</v>
      </c>
      <c r="H60" s="577">
        <v>4000</v>
      </c>
      <c r="I60" s="577">
        <v>3000</v>
      </c>
      <c r="J60" s="577">
        <v>2000</v>
      </c>
      <c r="K60" s="578">
        <v>1000</v>
      </c>
      <c r="L60" s="578"/>
      <c r="M60" s="570"/>
    </row>
    <row r="61" spans="1:13" ht="30.75" customHeight="1" x14ac:dyDescent="0.15">
      <c r="C61" s="579"/>
      <c r="D61" s="580"/>
      <c r="E61" s="580"/>
      <c r="F61" s="580"/>
      <c r="G61" s="580"/>
      <c r="H61" s="580"/>
      <c r="I61" s="581" t="str">
        <f>"奨励金総額　\"&amp;SUM(F53:L60)&amp;"-"</f>
        <v>奨励金総額　\322000-</v>
      </c>
      <c r="J61" s="581"/>
      <c r="K61" s="581"/>
      <c r="L61" s="582"/>
      <c r="M61" s="570"/>
    </row>
    <row r="62" spans="1:13" x14ac:dyDescent="0.15">
      <c r="B62" s="566"/>
      <c r="C62" s="566"/>
      <c r="D62" s="566"/>
      <c r="E62" s="570"/>
      <c r="F62" s="570"/>
      <c r="G62" s="570"/>
      <c r="H62" s="570"/>
      <c r="I62" s="570"/>
      <c r="J62" s="570"/>
      <c r="K62" s="570"/>
      <c r="L62" s="570"/>
      <c r="M62" s="570"/>
    </row>
    <row r="63" spans="1:13" ht="18" customHeight="1" x14ac:dyDescent="0.15">
      <c r="A63" s="539" t="s">
        <v>192</v>
      </c>
      <c r="E63" s="569"/>
      <c r="F63" s="569"/>
      <c r="G63" s="569"/>
      <c r="H63" s="569"/>
      <c r="I63" s="569"/>
      <c r="J63" s="569"/>
      <c r="K63" s="569"/>
      <c r="L63" s="569"/>
      <c r="M63" s="569"/>
    </row>
    <row r="64" spans="1:13" ht="13.5" customHeight="1" x14ac:dyDescent="0.15">
      <c r="B64" s="566" t="s">
        <v>109</v>
      </c>
      <c r="C64" s="567" t="s">
        <v>114</v>
      </c>
      <c r="D64" s="567"/>
      <c r="E64" s="567"/>
      <c r="F64" s="567"/>
      <c r="G64" s="567"/>
      <c r="H64" s="567"/>
      <c r="I64" s="567"/>
      <c r="J64" s="567"/>
      <c r="K64" s="567"/>
      <c r="L64" s="567"/>
      <c r="M64" s="567"/>
    </row>
    <row r="65" spans="1:13" ht="13.5" customHeight="1" x14ac:dyDescent="0.15">
      <c r="B65" s="566"/>
      <c r="C65" s="567" t="s">
        <v>226</v>
      </c>
      <c r="D65" s="567"/>
      <c r="E65" s="567"/>
      <c r="F65" s="567"/>
      <c r="G65" s="567"/>
      <c r="H65" s="567"/>
      <c r="I65" s="567"/>
      <c r="J65" s="567"/>
      <c r="K65" s="567"/>
      <c r="L65" s="567"/>
      <c r="M65" s="567"/>
    </row>
    <row r="66" spans="1:13" ht="13.5" customHeight="1" x14ac:dyDescent="0.15">
      <c r="B66" s="566" t="s">
        <v>115</v>
      </c>
      <c r="C66" s="567" t="s">
        <v>104</v>
      </c>
      <c r="D66" s="567"/>
      <c r="E66" s="567"/>
      <c r="F66" s="567"/>
      <c r="G66" s="567"/>
      <c r="H66" s="567"/>
      <c r="I66" s="567"/>
      <c r="J66" s="567"/>
      <c r="K66" s="567"/>
      <c r="L66" s="567"/>
      <c r="M66" s="567"/>
    </row>
    <row r="67" spans="1:13" ht="13.5" customHeight="1" x14ac:dyDescent="0.15">
      <c r="B67" s="566"/>
      <c r="C67" s="567" t="s">
        <v>241</v>
      </c>
      <c r="D67" s="567"/>
      <c r="E67" s="567"/>
      <c r="F67" s="567"/>
      <c r="G67" s="567"/>
      <c r="H67" s="567"/>
      <c r="I67" s="567"/>
      <c r="J67" s="567"/>
      <c r="K67" s="567"/>
      <c r="L67" s="567"/>
      <c r="M67" s="567"/>
    </row>
    <row r="68" spans="1:13" ht="13.5" customHeight="1" x14ac:dyDescent="0.15">
      <c r="B68" s="566"/>
      <c r="C68" s="567" t="s">
        <v>116</v>
      </c>
      <c r="D68" s="567"/>
      <c r="E68" s="567"/>
      <c r="F68" s="567"/>
      <c r="G68" s="567"/>
      <c r="H68" s="567"/>
      <c r="I68" s="567"/>
      <c r="J68" s="567"/>
      <c r="K68" s="567"/>
      <c r="L68" s="567"/>
      <c r="M68" s="567"/>
    </row>
    <row r="69" spans="1:13" ht="13.5" hidden="1" customHeight="1" x14ac:dyDescent="0.15">
      <c r="B69" s="566" t="s">
        <v>117</v>
      </c>
      <c r="C69" s="583" t="s">
        <v>118</v>
      </c>
      <c r="D69" s="583"/>
      <c r="E69" s="583"/>
      <c r="F69" s="583"/>
      <c r="G69" s="583"/>
      <c r="H69" s="583"/>
      <c r="I69" s="583"/>
      <c r="J69" s="583"/>
      <c r="K69" s="583"/>
      <c r="L69" s="583"/>
      <c r="M69" s="583"/>
    </row>
    <row r="70" spans="1:13" ht="12" hidden="1" customHeight="1" x14ac:dyDescent="0.15">
      <c r="C70" s="583" t="s">
        <v>119</v>
      </c>
      <c r="D70" s="583"/>
      <c r="E70" s="583"/>
      <c r="F70" s="583"/>
      <c r="G70" s="583"/>
      <c r="H70" s="583"/>
      <c r="I70" s="583"/>
      <c r="J70" s="583"/>
      <c r="K70" s="583"/>
      <c r="L70" s="583"/>
      <c r="M70" s="583"/>
    </row>
    <row r="71" spans="1:13" ht="12" hidden="1" customHeight="1" x14ac:dyDescent="0.15">
      <c r="C71" s="583" t="s">
        <v>120</v>
      </c>
      <c r="D71" s="583"/>
      <c r="E71" s="583"/>
      <c r="F71" s="583"/>
      <c r="G71" s="583"/>
      <c r="H71" s="583"/>
      <c r="I71" s="583"/>
      <c r="J71" s="583"/>
      <c r="K71" s="583"/>
      <c r="L71" s="583"/>
      <c r="M71" s="583"/>
    </row>
    <row r="72" spans="1:13" ht="12" hidden="1" customHeight="1" x14ac:dyDescent="0.15">
      <c r="C72" s="583" t="s">
        <v>121</v>
      </c>
      <c r="D72" s="583"/>
      <c r="E72" s="583"/>
      <c r="F72" s="583"/>
      <c r="G72" s="583"/>
      <c r="H72" s="583"/>
      <c r="I72" s="583"/>
      <c r="J72" s="583"/>
      <c r="K72" s="583"/>
      <c r="L72" s="583"/>
      <c r="M72" s="583"/>
    </row>
    <row r="73" spans="1:13" ht="12" hidden="1" customHeight="1" x14ac:dyDescent="0.15">
      <c r="C73" s="583" t="s">
        <v>122</v>
      </c>
      <c r="D73" s="583"/>
      <c r="E73" s="583"/>
      <c r="F73" s="583"/>
      <c r="G73" s="583"/>
      <c r="H73" s="583"/>
      <c r="I73" s="583"/>
      <c r="J73" s="583"/>
      <c r="K73" s="583"/>
      <c r="L73" s="583"/>
      <c r="M73" s="583"/>
    </row>
    <row r="74" spans="1:13" x14ac:dyDescent="0.15">
      <c r="E74" s="583"/>
      <c r="F74" s="583"/>
      <c r="G74" s="583"/>
      <c r="H74" s="583"/>
      <c r="I74" s="583"/>
      <c r="J74" s="583"/>
      <c r="K74" s="583"/>
      <c r="L74" s="583"/>
      <c r="M74" s="583"/>
    </row>
    <row r="75" spans="1:13" ht="18" customHeight="1" x14ac:dyDescent="0.15">
      <c r="A75" s="539" t="s">
        <v>132</v>
      </c>
      <c r="E75" s="569"/>
      <c r="F75" s="569"/>
      <c r="G75" s="569"/>
      <c r="H75" s="569"/>
      <c r="I75" s="569"/>
      <c r="J75" s="569"/>
      <c r="K75" s="569"/>
      <c r="L75" s="569"/>
      <c r="M75" s="569"/>
    </row>
    <row r="76" spans="1:13" ht="16.5" customHeight="1" x14ac:dyDescent="0.15">
      <c r="B76" s="584" t="s">
        <v>109</v>
      </c>
      <c r="C76" s="585" t="s">
        <v>133</v>
      </c>
      <c r="D76" s="585"/>
      <c r="E76" s="585"/>
      <c r="F76" s="585"/>
      <c r="G76" s="585"/>
      <c r="H76" s="585"/>
      <c r="I76" s="585"/>
      <c r="J76" s="585"/>
      <c r="K76" s="585"/>
      <c r="L76" s="585"/>
      <c r="M76" s="585"/>
    </row>
    <row r="77" spans="1:13" ht="15.75" customHeight="1" x14ac:dyDescent="0.15">
      <c r="B77" s="584"/>
      <c r="C77" s="586" t="s">
        <v>260</v>
      </c>
      <c r="D77" s="586"/>
      <c r="E77" s="586"/>
      <c r="F77" s="586"/>
      <c r="G77" s="586"/>
      <c r="H77" s="586"/>
      <c r="I77" s="586"/>
      <c r="J77" s="586"/>
      <c r="K77" s="586"/>
      <c r="L77" s="586"/>
      <c r="M77" s="586"/>
    </row>
    <row r="78" spans="1:13" ht="15.75" customHeight="1" x14ac:dyDescent="0.15">
      <c r="B78" s="584"/>
      <c r="C78" s="587" t="s">
        <v>134</v>
      </c>
      <c r="D78" s="587"/>
      <c r="E78" s="587"/>
      <c r="F78" s="587"/>
      <c r="G78" s="587"/>
      <c r="H78" s="587"/>
      <c r="I78" s="587"/>
      <c r="J78" s="587"/>
      <c r="K78" s="587"/>
      <c r="L78" s="587"/>
      <c r="M78" s="587"/>
    </row>
    <row r="79" spans="1:13" ht="16.5" customHeight="1" x14ac:dyDescent="0.15">
      <c r="B79" s="584" t="s">
        <v>115</v>
      </c>
      <c r="C79" s="585" t="s">
        <v>135</v>
      </c>
      <c r="D79" s="585"/>
      <c r="E79" s="585"/>
      <c r="F79" s="585"/>
      <c r="G79" s="585"/>
      <c r="H79" s="585"/>
      <c r="I79" s="585"/>
      <c r="J79" s="585"/>
      <c r="K79" s="585"/>
      <c r="L79" s="585"/>
      <c r="M79" s="585"/>
    </row>
    <row r="80" spans="1:13" ht="16.5" customHeight="1" x14ac:dyDescent="0.15">
      <c r="B80" s="584"/>
      <c r="C80" s="587" t="s">
        <v>136</v>
      </c>
      <c r="D80" s="587"/>
      <c r="E80" s="587"/>
      <c r="F80" s="587"/>
      <c r="G80" s="587"/>
      <c r="H80" s="587"/>
      <c r="I80" s="587"/>
      <c r="J80" s="587"/>
      <c r="K80" s="587"/>
      <c r="L80" s="587"/>
      <c r="M80" s="587"/>
    </row>
    <row r="81" spans="1:13" ht="16.5" customHeight="1" x14ac:dyDescent="0.15">
      <c r="B81" s="584"/>
      <c r="C81" s="587" t="s">
        <v>137</v>
      </c>
      <c r="D81" s="587"/>
      <c r="E81" s="587"/>
      <c r="F81" s="587"/>
      <c r="G81" s="587"/>
      <c r="H81" s="587"/>
      <c r="I81" s="587"/>
      <c r="J81" s="587"/>
      <c r="K81" s="587"/>
      <c r="L81" s="587"/>
      <c r="M81" s="587"/>
    </row>
    <row r="82" spans="1:13" ht="16.5" customHeight="1" x14ac:dyDescent="0.15">
      <c r="B82" s="584" t="s">
        <v>117</v>
      </c>
      <c r="C82" s="585" t="s">
        <v>138</v>
      </c>
      <c r="D82" s="585"/>
      <c r="E82" s="585"/>
      <c r="F82" s="585"/>
      <c r="G82" s="585"/>
      <c r="H82" s="585"/>
      <c r="I82" s="585"/>
      <c r="J82" s="585"/>
      <c r="K82" s="585"/>
      <c r="L82" s="585"/>
      <c r="M82" s="585"/>
    </row>
    <row r="83" spans="1:13" ht="16.5" customHeight="1" x14ac:dyDescent="0.15">
      <c r="B83" s="588"/>
      <c r="C83" s="587" t="s">
        <v>139</v>
      </c>
      <c r="D83" s="587"/>
      <c r="E83" s="587"/>
      <c r="F83" s="587"/>
      <c r="G83" s="587"/>
      <c r="H83" s="587"/>
      <c r="I83" s="587"/>
      <c r="J83" s="587"/>
      <c r="K83" s="587"/>
      <c r="L83" s="587"/>
      <c r="M83" s="587"/>
    </row>
    <row r="84" spans="1:13" ht="16.5" customHeight="1" x14ac:dyDescent="0.15">
      <c r="B84" s="588"/>
      <c r="C84" s="587" t="s">
        <v>140</v>
      </c>
      <c r="D84" s="587"/>
      <c r="E84" s="587"/>
      <c r="F84" s="587"/>
      <c r="G84" s="587"/>
      <c r="H84" s="587"/>
      <c r="I84" s="587"/>
      <c r="J84" s="587"/>
      <c r="K84" s="587"/>
      <c r="L84" s="587"/>
      <c r="M84" s="587"/>
    </row>
    <row r="85" spans="1:13" x14ac:dyDescent="0.15">
      <c r="B85" s="566"/>
      <c r="C85" s="566"/>
      <c r="D85" s="566"/>
      <c r="E85" s="570"/>
      <c r="F85" s="570"/>
      <c r="G85" s="570"/>
      <c r="H85" s="570"/>
      <c r="I85" s="570"/>
      <c r="J85" s="570"/>
      <c r="K85" s="570"/>
      <c r="L85" s="570"/>
      <c r="M85" s="570"/>
    </row>
    <row r="86" spans="1:13" ht="18" customHeight="1" x14ac:dyDescent="0.15">
      <c r="A86" s="539" t="s">
        <v>141</v>
      </c>
      <c r="E86" s="569"/>
      <c r="F86" s="569"/>
      <c r="G86" s="569"/>
      <c r="H86" s="569"/>
      <c r="I86" s="569"/>
      <c r="J86" s="569"/>
      <c r="K86" s="569"/>
      <c r="L86" s="569"/>
      <c r="M86" s="569"/>
    </row>
    <row r="87" spans="1:13" ht="13.5" customHeight="1" x14ac:dyDescent="0.15">
      <c r="B87" s="566" t="s">
        <v>109</v>
      </c>
      <c r="C87" s="589" t="s">
        <v>142</v>
      </c>
      <c r="D87" s="589"/>
      <c r="E87" s="589"/>
      <c r="F87" s="589"/>
      <c r="G87" s="589"/>
      <c r="H87" s="589"/>
      <c r="I87" s="589"/>
      <c r="J87" s="589"/>
      <c r="K87" s="589"/>
      <c r="L87" s="589"/>
      <c r="M87" s="589"/>
    </row>
    <row r="88" spans="1:13" ht="13.5" customHeight="1" x14ac:dyDescent="0.15">
      <c r="B88" s="566" t="s">
        <v>115</v>
      </c>
      <c r="C88" s="589" t="s">
        <v>261</v>
      </c>
      <c r="D88" s="589"/>
      <c r="E88" s="589"/>
      <c r="F88" s="589"/>
      <c r="G88" s="589"/>
      <c r="H88" s="589"/>
      <c r="I88" s="589"/>
      <c r="J88" s="589"/>
      <c r="K88" s="589"/>
      <c r="L88" s="589"/>
      <c r="M88" s="589"/>
    </row>
    <row r="89" spans="1:13" ht="27" customHeight="1" x14ac:dyDescent="0.15">
      <c r="B89" s="566" t="s">
        <v>117</v>
      </c>
      <c r="C89" s="590" t="s">
        <v>143</v>
      </c>
      <c r="D89" s="590"/>
      <c r="E89" s="590"/>
      <c r="F89" s="590"/>
      <c r="G89" s="590"/>
      <c r="H89" s="590"/>
      <c r="I89" s="590"/>
      <c r="J89" s="590"/>
      <c r="K89" s="590"/>
      <c r="L89" s="590"/>
      <c r="M89" s="590"/>
    </row>
    <row r="90" spans="1:13" ht="13.5" customHeight="1" x14ac:dyDescent="0.15">
      <c r="B90" s="566" t="s">
        <v>180</v>
      </c>
      <c r="C90" s="589" t="s">
        <v>193</v>
      </c>
      <c r="D90" s="589"/>
      <c r="E90" s="589"/>
      <c r="F90" s="589"/>
      <c r="G90" s="589"/>
      <c r="H90" s="589"/>
      <c r="I90" s="589"/>
      <c r="J90" s="589"/>
      <c r="K90" s="589"/>
      <c r="L90" s="589"/>
      <c r="M90" s="589"/>
    </row>
    <row r="91" spans="1:13" ht="13.5" customHeight="1" x14ac:dyDescent="0.15">
      <c r="B91" s="566" t="s">
        <v>189</v>
      </c>
      <c r="C91" s="589" t="s">
        <v>194</v>
      </c>
      <c r="D91" s="589"/>
      <c r="E91" s="589"/>
      <c r="F91" s="589"/>
      <c r="G91" s="589"/>
      <c r="H91" s="589"/>
      <c r="I91" s="589"/>
      <c r="J91" s="589"/>
      <c r="K91" s="589"/>
      <c r="L91" s="589"/>
      <c r="M91" s="589"/>
    </row>
  </sheetData>
  <sheetProtection algorithmName="SHA-512" hashValue="LiLF6fvRMiTItrrd9BFrE+9ck5/m14lIsxIRoyw5lzzZTTo/sPSkxG2OpT6sg52IHWcWdvyhZyOjYvy+rGiHwQ==" saltValue="RXqKJxHw3S9eyjKz1dq62Q==" spinCount="100000" sheet="1" objects="1" scenarios="1"/>
  <mergeCells count="73">
    <mergeCell ref="C82:M82"/>
    <mergeCell ref="C83:M83"/>
    <mergeCell ref="C84:M84"/>
    <mergeCell ref="C89:M89"/>
    <mergeCell ref="C76:M76"/>
    <mergeCell ref="C77:M77"/>
    <mergeCell ref="C78:M78"/>
    <mergeCell ref="C79:M79"/>
    <mergeCell ref="C80:M80"/>
    <mergeCell ref="C81:M81"/>
    <mergeCell ref="I61:L61"/>
    <mergeCell ref="C64:M64"/>
    <mergeCell ref="C65:M65"/>
    <mergeCell ref="C66:M66"/>
    <mergeCell ref="C67:M67"/>
    <mergeCell ref="C68:M68"/>
    <mergeCell ref="C58:D58"/>
    <mergeCell ref="K58:L58"/>
    <mergeCell ref="C59:D59"/>
    <mergeCell ref="K59:L59"/>
    <mergeCell ref="C60:D60"/>
    <mergeCell ref="K60:L60"/>
    <mergeCell ref="C55:D55"/>
    <mergeCell ref="K55:L55"/>
    <mergeCell ref="C56:D56"/>
    <mergeCell ref="K56:L56"/>
    <mergeCell ref="C57:D57"/>
    <mergeCell ref="K57:L57"/>
    <mergeCell ref="C51:M51"/>
    <mergeCell ref="C52:D52"/>
    <mergeCell ref="K52:L52"/>
    <mergeCell ref="C53:D53"/>
    <mergeCell ref="K53:L53"/>
    <mergeCell ref="C54:D54"/>
    <mergeCell ref="K54:L54"/>
    <mergeCell ref="C40:M40"/>
    <mergeCell ref="C41:M41"/>
    <mergeCell ref="C42:M42"/>
    <mergeCell ref="C43:M43"/>
    <mergeCell ref="C46:M46"/>
    <mergeCell ref="C50:M50"/>
    <mergeCell ref="L26:M26"/>
    <mergeCell ref="L27:M27"/>
    <mergeCell ref="C30:M30"/>
    <mergeCell ref="C37:M37"/>
    <mergeCell ref="C38:M38"/>
    <mergeCell ref="C39:M39"/>
    <mergeCell ref="L17:M17"/>
    <mergeCell ref="B18:C27"/>
    <mergeCell ref="L18:M18"/>
    <mergeCell ref="L19:M19"/>
    <mergeCell ref="L20:M20"/>
    <mergeCell ref="L21:M21"/>
    <mergeCell ref="L22:M22"/>
    <mergeCell ref="L23:M23"/>
    <mergeCell ref="L24:M24"/>
    <mergeCell ref="L25:M25"/>
    <mergeCell ref="B8:C1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A1:M1"/>
    <mergeCell ref="A2:M2"/>
    <mergeCell ref="B7:C7"/>
    <mergeCell ref="E7:F7"/>
    <mergeCell ref="G7:J7"/>
    <mergeCell ref="L7:M7"/>
  </mergeCells>
  <phoneticPr fontId="8"/>
  <pageMargins left="0.23622047244094491" right="0.23622047244094491" top="0.35433070866141736" bottom="0.35433070866141736" header="0.31496062992125984" footer="0.31496062992125984"/>
  <pageSetup paperSize="9" orientation="portrait" r:id="rId1"/>
  <rowBreaks count="1" manualBreakCount="1">
    <brk id="44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topLeftCell="A4" workbookViewId="0">
      <selection activeCell="C22" sqref="C22:E22"/>
    </sheetView>
  </sheetViews>
  <sheetFormatPr defaultColWidth="9" defaultRowHeight="24" customHeight="1" x14ac:dyDescent="0.3"/>
  <cols>
    <col min="1" max="1" width="9" style="1"/>
    <col min="2" max="2" width="23.875" style="1" bestFit="1" customWidth="1"/>
    <col min="3" max="4" width="13.125" style="1" customWidth="1"/>
    <col min="5" max="5" width="26.5" style="1" customWidth="1"/>
    <col min="6" max="16384" width="9" style="1"/>
  </cols>
  <sheetData>
    <row r="1" spans="1:12" ht="22.5" customHeight="1" thickBot="1" x14ac:dyDescent="0.35">
      <c r="A1" s="459" t="str">
        <f>'基本情報（メール申込用）'!B1</f>
        <v>ナス・オータムホースショー2023</v>
      </c>
      <c r="B1" s="460"/>
      <c r="C1" s="461"/>
      <c r="E1" s="89" t="s">
        <v>49</v>
      </c>
    </row>
    <row r="2" spans="1:12" ht="9" customHeight="1" x14ac:dyDescent="0.3">
      <c r="A2" s="496"/>
      <c r="B2" s="497"/>
      <c r="C2" s="497"/>
      <c r="D2" s="497"/>
      <c r="E2" s="497"/>
    </row>
    <row r="3" spans="1:12" ht="24" customHeight="1" x14ac:dyDescent="0.3">
      <c r="A3" s="490" t="s">
        <v>42</v>
      </c>
      <c r="B3" s="77" t="s">
        <v>6</v>
      </c>
      <c r="C3" s="493"/>
      <c r="D3" s="494"/>
      <c r="E3" s="495"/>
    </row>
    <row r="4" spans="1:12" ht="24" customHeight="1" x14ac:dyDescent="0.3">
      <c r="A4" s="491"/>
      <c r="B4" s="77" t="s">
        <v>31</v>
      </c>
      <c r="C4" s="493"/>
      <c r="D4" s="494"/>
      <c r="E4" s="495"/>
    </row>
    <row r="5" spans="1:12" ht="24" customHeight="1" x14ac:dyDescent="0.3">
      <c r="A5" s="491"/>
      <c r="B5" s="77" t="s">
        <v>15</v>
      </c>
      <c r="C5" s="493"/>
      <c r="D5" s="494"/>
      <c r="E5" s="495"/>
    </row>
    <row r="6" spans="1:12" ht="24" customHeight="1" x14ac:dyDescent="0.3">
      <c r="A6" s="491"/>
      <c r="B6" s="77" t="s">
        <v>16</v>
      </c>
      <c r="C6" s="493"/>
      <c r="D6" s="494"/>
      <c r="E6" s="495"/>
    </row>
    <row r="7" spans="1:12" ht="24" customHeight="1" x14ac:dyDescent="0.3">
      <c r="A7" s="491"/>
      <c r="B7" s="77" t="s">
        <v>32</v>
      </c>
      <c r="C7" s="493"/>
      <c r="D7" s="494"/>
      <c r="E7" s="495"/>
    </row>
    <row r="8" spans="1:12" ht="24" customHeight="1" x14ac:dyDescent="0.3">
      <c r="A8" s="491"/>
      <c r="B8" s="77" t="s">
        <v>33</v>
      </c>
      <c r="C8" s="500"/>
      <c r="D8" s="501"/>
      <c r="E8" s="502"/>
    </row>
    <row r="9" spans="1:12" ht="24" customHeight="1" x14ac:dyDescent="0.3">
      <c r="A9" s="492"/>
      <c r="B9" s="77" t="s">
        <v>17</v>
      </c>
      <c r="C9" s="503"/>
      <c r="D9" s="494"/>
      <c r="E9" s="495"/>
      <c r="L9" s="76"/>
    </row>
    <row r="10" spans="1:12" ht="24" customHeight="1" x14ac:dyDescent="0.3">
      <c r="B10" s="78"/>
      <c r="C10" s="84"/>
      <c r="D10" s="84"/>
      <c r="E10" s="84"/>
      <c r="L10" s="76"/>
    </row>
    <row r="11" spans="1:12" ht="24" customHeight="1" x14ac:dyDescent="0.3">
      <c r="A11" s="490" t="s">
        <v>43</v>
      </c>
      <c r="B11" s="510" t="s">
        <v>82</v>
      </c>
      <c r="C11" s="511"/>
      <c r="D11" s="511"/>
      <c r="E11" s="512"/>
      <c r="L11" s="76"/>
    </row>
    <row r="12" spans="1:12" ht="49.5" customHeight="1" x14ac:dyDescent="0.3">
      <c r="A12" s="492"/>
      <c r="B12" s="516" t="s">
        <v>41</v>
      </c>
      <c r="C12" s="517"/>
      <c r="D12" s="517"/>
      <c r="E12" s="518"/>
      <c r="L12" s="76"/>
    </row>
    <row r="13" spans="1:12" ht="24" customHeight="1" x14ac:dyDescent="0.3">
      <c r="B13" s="78"/>
      <c r="C13" s="185" t="b">
        <v>0</v>
      </c>
      <c r="D13" s="185"/>
      <c r="E13" s="78"/>
    </row>
    <row r="14" spans="1:12" ht="24" customHeight="1" x14ac:dyDescent="0.3">
      <c r="A14" s="490" t="s">
        <v>44</v>
      </c>
      <c r="B14" s="79" t="s">
        <v>11</v>
      </c>
      <c r="C14" s="522" t="str">
        <f>"全（　"&amp;COUNT('エントリー表（メール申込用）'!A5:A154)&amp;"　）エントリー"</f>
        <v>全（　0　）エントリー</v>
      </c>
      <c r="D14" s="523"/>
      <c r="E14" s="82">
        <f>SUM('エントリー表（メール申込用）'!I5:I154)</f>
        <v>0</v>
      </c>
    </row>
    <row r="15" spans="1:12" ht="24" customHeight="1" x14ac:dyDescent="0.3">
      <c r="A15" s="491"/>
      <c r="B15" s="79" t="s">
        <v>12</v>
      </c>
      <c r="C15" s="86">
        <f>'基本情報（メール申込用）'!C4</f>
        <v>11000</v>
      </c>
      <c r="D15" s="85">
        <f>COUNTIF('参加馬登録表 (メール申込用)'!$B$6:$B$55,"&lt;&gt;")-COUNTIFS('参加馬登録表 (メール申込用)'!$P$6:$P$55,"公認競技出場予定なし")+COUNTIFS('参加馬登録表 (メール申込用)'!$B$6:$B$55,"&lt;&gt;",'参加馬登録表 (メール申込用)'!$P$6:$P$55,"")</f>
        <v>0</v>
      </c>
      <c r="E15" s="82">
        <f t="shared" ref="E15:E16" si="0">C15*D15</f>
        <v>0</v>
      </c>
    </row>
    <row r="16" spans="1:12" ht="24" customHeight="1" x14ac:dyDescent="0.3">
      <c r="A16" s="491"/>
      <c r="B16" s="79" t="s">
        <v>12</v>
      </c>
      <c r="C16" s="86">
        <f>'基本情報（メール申込用）'!D4</f>
        <v>5500</v>
      </c>
      <c r="D16" s="85">
        <f>COUNTIFS('参加馬登録表 (メール申込用)'!$P$6:$P$55,"公認競技出場予定なし")+COUNTIFS('参加馬登録表 (メール申込用)'!$B$6:$B$55,"&lt;&gt;",'参加馬登録表 (メール申込用)'!$P$6:$P$55,"")</f>
        <v>0</v>
      </c>
      <c r="E16" s="82">
        <f t="shared" si="0"/>
        <v>0</v>
      </c>
    </row>
    <row r="17" spans="1:5" ht="24" hidden="1" customHeight="1" x14ac:dyDescent="0.3">
      <c r="A17" s="491"/>
      <c r="B17" s="79" t="s">
        <v>12</v>
      </c>
      <c r="C17" s="86">
        <f>'基本情報（メール申込用）'!E4</f>
        <v>0</v>
      </c>
      <c r="D17" s="85">
        <f>COUNTIFS('参加馬登録表 (メール申込用)'!$P$6:$P$55,"公認競技出場予定あり",'参加馬登録表 (メール申込用)'!$Q$6:$Q$55,"不参加",'参加馬登録表 (メール申込用)'!$R$6:$R$55,"不参加")</f>
        <v>0</v>
      </c>
      <c r="E17" s="82">
        <f t="shared" ref="E17:E20" si="1">C17*D17</f>
        <v>0</v>
      </c>
    </row>
    <row r="18" spans="1:5" ht="24" customHeight="1" x14ac:dyDescent="0.3">
      <c r="A18" s="491"/>
      <c r="B18" s="79" t="s">
        <v>68</v>
      </c>
      <c r="C18" s="86">
        <v>1000</v>
      </c>
      <c r="D18" s="188">
        <v>0</v>
      </c>
      <c r="E18" s="82">
        <f t="shared" si="1"/>
        <v>0</v>
      </c>
    </row>
    <row r="19" spans="1:5" ht="24" customHeight="1" x14ac:dyDescent="0.3">
      <c r="A19" s="491"/>
      <c r="B19" s="79" t="s">
        <v>69</v>
      </c>
      <c r="C19" s="86">
        <v>1000</v>
      </c>
      <c r="D19" s="188">
        <v>0</v>
      </c>
      <c r="E19" s="82">
        <f t="shared" si="1"/>
        <v>0</v>
      </c>
    </row>
    <row r="20" spans="1:5" ht="24" customHeight="1" thickBot="1" x14ac:dyDescent="0.35">
      <c r="A20" s="491"/>
      <c r="B20" s="80" t="s">
        <v>70</v>
      </c>
      <c r="C20" s="87">
        <v>1000</v>
      </c>
      <c r="D20" s="189">
        <v>0</v>
      </c>
      <c r="E20" s="83">
        <f t="shared" si="1"/>
        <v>0</v>
      </c>
    </row>
    <row r="21" spans="1:5" ht="31.5" customHeight="1" thickTop="1" x14ac:dyDescent="0.3">
      <c r="A21" s="491"/>
      <c r="B21" s="81" t="s">
        <v>34</v>
      </c>
      <c r="C21" s="513">
        <f>SUM(E14:E20)</f>
        <v>0</v>
      </c>
      <c r="D21" s="514"/>
      <c r="E21" s="515"/>
    </row>
    <row r="22" spans="1:5" ht="24" customHeight="1" x14ac:dyDescent="0.3">
      <c r="A22" s="492"/>
      <c r="B22" s="77" t="s">
        <v>35</v>
      </c>
      <c r="C22" s="504"/>
      <c r="D22" s="505"/>
      <c r="E22" s="506"/>
    </row>
    <row r="23" spans="1:5" ht="24" customHeight="1" x14ac:dyDescent="0.3">
      <c r="B23" s="78"/>
      <c r="C23" s="78"/>
      <c r="D23" s="78"/>
      <c r="E23" s="78"/>
    </row>
    <row r="24" spans="1:5" ht="24" customHeight="1" x14ac:dyDescent="0.3">
      <c r="A24" s="490" t="s">
        <v>45</v>
      </c>
      <c r="B24" s="88" t="s">
        <v>36</v>
      </c>
      <c r="C24" s="190">
        <v>44927</v>
      </c>
      <c r="D24" s="191" t="s">
        <v>182</v>
      </c>
      <c r="E24" s="192">
        <v>0.41666666666666669</v>
      </c>
    </row>
    <row r="25" spans="1:5" ht="24" customHeight="1" x14ac:dyDescent="0.3">
      <c r="A25" s="491"/>
      <c r="B25" s="88" t="s">
        <v>37</v>
      </c>
      <c r="C25" s="504" t="s">
        <v>198</v>
      </c>
      <c r="D25" s="506"/>
      <c r="E25" s="193">
        <v>0</v>
      </c>
    </row>
    <row r="26" spans="1:5" ht="16.5" x14ac:dyDescent="0.3">
      <c r="A26" s="491"/>
      <c r="B26" s="507" t="s">
        <v>40</v>
      </c>
      <c r="C26" s="508"/>
      <c r="D26" s="508"/>
      <c r="E26" s="509"/>
    </row>
    <row r="27" spans="1:5" ht="62.25" customHeight="1" x14ac:dyDescent="0.3">
      <c r="A27" s="492"/>
      <c r="B27" s="519"/>
      <c r="C27" s="520"/>
      <c r="D27" s="520"/>
      <c r="E27" s="521"/>
    </row>
    <row r="28" spans="1:5" ht="24" customHeight="1" thickBot="1" x14ac:dyDescent="0.35"/>
    <row r="29" spans="1:5" ht="48" customHeight="1" thickBot="1" x14ac:dyDescent="0.35">
      <c r="A29" s="96" t="s">
        <v>50</v>
      </c>
      <c r="B29" s="498" t="str">
        <f>IF(C13=TRUE,"編集した申込ファイルを保存した後、メール等にて送信下さい","誓約内容に同意の上、□にチェックを入れて下さい")</f>
        <v>誓約内容に同意の上、□にチェックを入れて下さい</v>
      </c>
      <c r="C29" s="498"/>
      <c r="D29" s="498"/>
      <c r="E29" s="499"/>
    </row>
  </sheetData>
  <sheetProtection algorithmName="SHA-512" hashValue="AVMyX/YJVXEQOfcIGkNobUHO2l6SXqKrFA6MF6VwXEDc06JbaAamdCjy+BqUqvbwAT/d4bTc8EOIoQH6tIWzEA==" saltValue="X9DqcwObnuCrsY7t4B5wXA==" spinCount="100000" sheet="1" objects="1" scenarios="1" selectLockedCells="1"/>
  <mergeCells count="22">
    <mergeCell ref="B29:E29"/>
    <mergeCell ref="C5:E5"/>
    <mergeCell ref="C6:E6"/>
    <mergeCell ref="C7:E7"/>
    <mergeCell ref="C8:E8"/>
    <mergeCell ref="C9:E9"/>
    <mergeCell ref="C22:E22"/>
    <mergeCell ref="C25:D25"/>
    <mergeCell ref="B26:E26"/>
    <mergeCell ref="B11:E11"/>
    <mergeCell ref="C21:E21"/>
    <mergeCell ref="B12:E12"/>
    <mergeCell ref="B27:E27"/>
    <mergeCell ref="C14:D14"/>
    <mergeCell ref="A1:C1"/>
    <mergeCell ref="A3:A9"/>
    <mergeCell ref="A14:A22"/>
    <mergeCell ref="A24:A27"/>
    <mergeCell ref="A11:A12"/>
    <mergeCell ref="C3:E3"/>
    <mergeCell ref="C4:E4"/>
    <mergeCell ref="A2:E2"/>
  </mergeCells>
  <phoneticPr fontId="8"/>
  <dataValidations count="4">
    <dataValidation type="list" allowBlank="1" showInputMessage="1" showErrorMessage="1" sqref="D24" xr:uid="{00000000-0002-0000-0300-000000000000}">
      <formula1>"AM,PM"</formula1>
    </dataValidation>
    <dataValidation type="list" allowBlank="1" showInputMessage="1" showErrorMessage="1" sqref="C25:D25" xr:uid="{00000000-0002-0000-0300-000001000000}">
      <formula1>"駐車する,しない"</formula1>
    </dataValidation>
    <dataValidation type="list" allowBlank="1" showInputMessage="1" showErrorMessage="1" sqref="C8:E8" xr:uid="{00000000-0002-0000-0300-000002000000}">
      <formula1>"Fax,E-mail"</formula1>
    </dataValidation>
    <dataValidation type="list" allowBlank="1" showInputMessage="1" showErrorMessage="1" sqref="C22:E22" xr:uid="{37EB188B-F43B-44CC-A7B6-51B36B60E0EC}">
      <formula1>"銀行振込,当日現金持参"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6" r:id="rId4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295275</xdr:rowOff>
                  </from>
                  <to>
                    <xdr:col>1</xdr:col>
                    <xdr:colOff>371475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0053-C41A-4C29-A2F8-3E78EC565006}">
  <dimension ref="A1:M100"/>
  <sheetViews>
    <sheetView showZeros="0" view="pageBreakPreview" zoomScale="115" zoomScaleNormal="100" zoomScaleSheetLayoutView="115" workbookViewId="0">
      <selection activeCell="O32" sqref="O32"/>
    </sheetView>
  </sheetViews>
  <sheetFormatPr defaultColWidth="9" defaultRowHeight="16.5" x14ac:dyDescent="0.3"/>
  <cols>
    <col min="1" max="1" width="23.5" style="1" customWidth="1"/>
    <col min="2" max="2" width="12.5" style="1" customWidth="1"/>
    <col min="3" max="3" width="8.125" style="1" customWidth="1"/>
    <col min="4" max="4" width="6.125" style="1" customWidth="1"/>
    <col min="5" max="5" width="18.625" style="1" customWidth="1"/>
    <col min="6" max="6" width="12.5" style="1" customWidth="1"/>
    <col min="7" max="7" width="9.5" style="1" customWidth="1"/>
    <col min="8" max="8" width="6.375" style="1" customWidth="1"/>
    <col min="9" max="9" width="2.625" style="1" customWidth="1"/>
    <col min="10" max="10" width="21.625" style="1" customWidth="1"/>
    <col min="11" max="11" width="11.125" style="1" customWidth="1"/>
    <col min="12" max="13" width="6.375" style="1" customWidth="1"/>
    <col min="14" max="16384" width="9" style="1"/>
  </cols>
  <sheetData>
    <row r="1" spans="1:13" ht="37.5" customHeight="1" thickBot="1" x14ac:dyDescent="0.35">
      <c r="A1" s="327" t="str">
        <f>'基本情報（メール申込用）'!B1&amp;" 参加人馬登録表"</f>
        <v>ナス・オータムホースショー2023 参加人馬登録表</v>
      </c>
      <c r="B1" s="328"/>
      <c r="C1" s="329"/>
      <c r="D1" s="186"/>
      <c r="E1" s="533" t="str">
        <f>"団体名："&amp;'団体情報・合計（メール申込用）'!C3</f>
        <v>団体名：</v>
      </c>
      <c r="F1" s="533"/>
      <c r="G1" s="533"/>
      <c r="H1" s="533"/>
      <c r="I1" s="300"/>
      <c r="J1" s="534" t="str">
        <f>"担当："&amp;'団体情報・合計（メール申込用）'!C4&amp;"（"&amp;'団体情報・合計（メール申込用）'!C9&amp;"）"</f>
        <v>担当：（）</v>
      </c>
      <c r="K1" s="533"/>
      <c r="L1" s="533"/>
      <c r="M1" s="533"/>
    </row>
    <row r="2" spans="1:13" ht="11.25" customHeight="1" thickBot="1" x14ac:dyDescent="0.35"/>
    <row r="3" spans="1:13" ht="22.5" customHeight="1" thickBot="1" x14ac:dyDescent="0.35">
      <c r="A3" s="210" t="s">
        <v>8</v>
      </c>
      <c r="B3" s="211"/>
      <c r="C3" s="187"/>
      <c r="D3" s="187"/>
      <c r="E3" s="212"/>
      <c r="F3" s="187"/>
      <c r="G3" s="187"/>
      <c r="H3" s="216"/>
      <c r="J3" s="210" t="s">
        <v>9</v>
      </c>
      <c r="K3" s="301"/>
      <c r="L3" s="301"/>
      <c r="M3" s="302"/>
    </row>
    <row r="4" spans="1:13" ht="15" customHeight="1" x14ac:dyDescent="0.3">
      <c r="A4" s="303" t="s">
        <v>95</v>
      </c>
      <c r="B4" s="304" t="s">
        <v>91</v>
      </c>
      <c r="C4" s="304" t="s">
        <v>2</v>
      </c>
      <c r="D4" s="304" t="s">
        <v>5</v>
      </c>
      <c r="E4" s="217" t="s">
        <v>4</v>
      </c>
      <c r="F4" s="217" t="s">
        <v>0</v>
      </c>
      <c r="G4" s="304" t="s">
        <v>3</v>
      </c>
      <c r="H4" s="305" t="s">
        <v>1</v>
      </c>
      <c r="J4" s="227" t="s">
        <v>145</v>
      </c>
      <c r="K4" s="217" t="s">
        <v>91</v>
      </c>
      <c r="L4" s="335" t="s">
        <v>2</v>
      </c>
      <c r="M4" s="337" t="s">
        <v>92</v>
      </c>
    </row>
    <row r="5" spans="1:13" ht="15" customHeight="1" x14ac:dyDescent="0.3">
      <c r="A5" s="306" t="s">
        <v>90</v>
      </c>
      <c r="B5" s="331" t="s">
        <v>18</v>
      </c>
      <c r="C5" s="331"/>
      <c r="D5" s="331"/>
      <c r="E5" s="331"/>
      <c r="F5" s="331"/>
      <c r="G5" s="331"/>
      <c r="H5" s="332"/>
      <c r="J5" s="228" t="s">
        <v>93</v>
      </c>
      <c r="K5" s="222" t="s">
        <v>94</v>
      </c>
      <c r="L5" s="336"/>
      <c r="M5" s="338"/>
    </row>
    <row r="6" spans="1:13" ht="30.75" customHeight="1" x14ac:dyDescent="0.3">
      <c r="A6" s="307">
        <f>'参加馬登録表 (メール申込用)'!B6</f>
        <v>0</v>
      </c>
      <c r="B6" s="308">
        <f>'参加馬登録表 (メール申込用)'!A6</f>
        <v>0</v>
      </c>
      <c r="C6" s="236">
        <f>'参加馬登録表 (メール申込用)'!D6</f>
        <v>0</v>
      </c>
      <c r="D6" s="308">
        <f ca="1">YEAR(TODAY())-'参加馬登録表 (メール申込用)'!E6</f>
        <v>2023</v>
      </c>
      <c r="E6" s="308">
        <f>'参加馬登録表 (メール申込用)'!I6</f>
        <v>0</v>
      </c>
      <c r="F6" s="308">
        <f>'参加馬登録表 (メール申込用)'!H6</f>
        <v>0</v>
      </c>
      <c r="G6" s="308">
        <f>'参加馬登録表 (メール申込用)'!G6</f>
        <v>0</v>
      </c>
      <c r="H6" s="309">
        <f>'参加馬登録表 (メール申込用)'!F6</f>
        <v>0</v>
      </c>
      <c r="J6" s="310">
        <f>'参加選手登録表 (メール申込用)'!B5</f>
        <v>0</v>
      </c>
      <c r="K6" s="215">
        <f>'参加選手登録表 (メール申込用)'!A5</f>
        <v>0</v>
      </c>
      <c r="L6" s="524">
        <f>'参加選手登録表 (メール申込用)'!D5</f>
        <v>0</v>
      </c>
      <c r="M6" s="526">
        <f ca="1">YEAR(TODAY())-'参加選手登録表 (メール申込用)'!E5</f>
        <v>2023</v>
      </c>
    </row>
    <row r="7" spans="1:13" ht="18.75" customHeight="1" x14ac:dyDescent="0.3">
      <c r="A7" s="311" t="str">
        <f>IF('参加馬登録表 (メール申込用)'!J6="","",'参加馬登録表 (メール申込用)'!J6)</f>
        <v/>
      </c>
      <c r="B7" s="333" t="s">
        <v>96</v>
      </c>
      <c r="C7" s="333"/>
      <c r="D7" s="333"/>
      <c r="E7" s="333"/>
      <c r="F7" s="333"/>
      <c r="G7" s="333"/>
      <c r="H7" s="334"/>
      <c r="J7" s="312">
        <f>'参加選手登録表 (メール申込用)'!C5</f>
        <v>0</v>
      </c>
      <c r="K7" s="313">
        <f>'参加選手登録表 (メール申込用)'!G5</f>
        <v>0</v>
      </c>
      <c r="L7" s="525"/>
      <c r="M7" s="527"/>
    </row>
    <row r="8" spans="1:13" ht="30.75" customHeight="1" x14ac:dyDescent="0.3">
      <c r="A8" s="307">
        <f>'参加馬登録表 (メール申込用)'!B7</f>
        <v>0</v>
      </c>
      <c r="B8" s="308">
        <f>'参加馬登録表 (メール申込用)'!A7</f>
        <v>0</v>
      </c>
      <c r="C8" s="236">
        <f>'参加馬登録表 (メール申込用)'!D7</f>
        <v>0</v>
      </c>
      <c r="D8" s="308">
        <f ca="1">YEAR(TODAY())-'参加馬登録表 (メール申込用)'!E7</f>
        <v>2023</v>
      </c>
      <c r="E8" s="308">
        <f>'参加馬登録表 (メール申込用)'!I7</f>
        <v>0</v>
      </c>
      <c r="F8" s="308">
        <f>'参加馬登録表 (メール申込用)'!H7</f>
        <v>0</v>
      </c>
      <c r="G8" s="308">
        <f>'参加馬登録表 (メール申込用)'!G7</f>
        <v>0</v>
      </c>
      <c r="H8" s="309">
        <f>'参加馬登録表 (メール申込用)'!F7</f>
        <v>0</v>
      </c>
      <c r="J8" s="310">
        <f>'参加選手登録表 (メール申込用)'!B6</f>
        <v>0</v>
      </c>
      <c r="K8" s="215">
        <f>'参加選手登録表 (メール申込用)'!A6</f>
        <v>0</v>
      </c>
      <c r="L8" s="524">
        <f>'参加選手登録表 (メール申込用)'!D6</f>
        <v>0</v>
      </c>
      <c r="M8" s="526">
        <f ca="1">YEAR(TODAY())-'参加選手登録表 (メール申込用)'!E6</f>
        <v>2023</v>
      </c>
    </row>
    <row r="9" spans="1:13" ht="18.75" customHeight="1" x14ac:dyDescent="0.3">
      <c r="A9" s="311" t="str">
        <f>IF('参加馬登録表 (メール申込用)'!J7="","",'参加馬登録表 (メール申込用)'!J7)</f>
        <v/>
      </c>
      <c r="B9" s="333" t="s">
        <v>96</v>
      </c>
      <c r="C9" s="333"/>
      <c r="D9" s="333"/>
      <c r="E9" s="333"/>
      <c r="F9" s="333"/>
      <c r="G9" s="333"/>
      <c r="H9" s="334"/>
      <c r="J9" s="314">
        <f>'参加選手登録表 (メール申込用)'!C6</f>
        <v>0</v>
      </c>
      <c r="K9" s="313">
        <f>'参加選手登録表 (メール申込用)'!G6</f>
        <v>0</v>
      </c>
      <c r="L9" s="525"/>
      <c r="M9" s="527"/>
    </row>
    <row r="10" spans="1:13" ht="30.75" customHeight="1" x14ac:dyDescent="0.3">
      <c r="A10" s="307">
        <f>'参加馬登録表 (メール申込用)'!B8</f>
        <v>0</v>
      </c>
      <c r="B10" s="308">
        <f>'参加馬登録表 (メール申込用)'!A8</f>
        <v>0</v>
      </c>
      <c r="C10" s="236">
        <f>'参加馬登録表 (メール申込用)'!D8</f>
        <v>0</v>
      </c>
      <c r="D10" s="308">
        <f ca="1">YEAR(TODAY())-'参加馬登録表 (メール申込用)'!E8</f>
        <v>2023</v>
      </c>
      <c r="E10" s="308">
        <f>'参加馬登録表 (メール申込用)'!I8</f>
        <v>0</v>
      </c>
      <c r="F10" s="308">
        <f>'参加馬登録表 (メール申込用)'!H8</f>
        <v>0</v>
      </c>
      <c r="G10" s="308">
        <f>'参加馬登録表 (メール申込用)'!G8</f>
        <v>0</v>
      </c>
      <c r="H10" s="309">
        <f>'参加馬登録表 (メール申込用)'!F8</f>
        <v>0</v>
      </c>
      <c r="J10" s="310">
        <f>'参加選手登録表 (メール申込用)'!B7</f>
        <v>0</v>
      </c>
      <c r="K10" s="215">
        <f>'参加選手登録表 (メール申込用)'!A7</f>
        <v>0</v>
      </c>
      <c r="L10" s="524">
        <f>'参加選手登録表 (メール申込用)'!D7</f>
        <v>0</v>
      </c>
      <c r="M10" s="526">
        <f ca="1">YEAR(TODAY())-'参加選手登録表 (メール申込用)'!E7</f>
        <v>2023</v>
      </c>
    </row>
    <row r="11" spans="1:13" ht="18.75" customHeight="1" x14ac:dyDescent="0.3">
      <c r="A11" s="311" t="str">
        <f>IF('参加馬登録表 (メール申込用)'!J8="","",'参加馬登録表 (メール申込用)'!J8)</f>
        <v/>
      </c>
      <c r="B11" s="333" t="s">
        <v>96</v>
      </c>
      <c r="C11" s="333"/>
      <c r="D11" s="333"/>
      <c r="E11" s="333"/>
      <c r="F11" s="333"/>
      <c r="G11" s="333"/>
      <c r="H11" s="334"/>
      <c r="J11" s="314">
        <f>'参加選手登録表 (メール申込用)'!C7</f>
        <v>0</v>
      </c>
      <c r="K11" s="313" t="str">
        <f>'参加選手登録表 (メール申込用)'!G7</f>
        <v/>
      </c>
      <c r="L11" s="525"/>
      <c r="M11" s="527"/>
    </row>
    <row r="12" spans="1:13" ht="30.75" customHeight="1" x14ac:dyDescent="0.3">
      <c r="A12" s="307">
        <f>'参加馬登録表 (メール申込用)'!B9</f>
        <v>0</v>
      </c>
      <c r="B12" s="308">
        <f>'参加馬登録表 (メール申込用)'!A9</f>
        <v>0</v>
      </c>
      <c r="C12" s="236">
        <f>'参加馬登録表 (メール申込用)'!D9</f>
        <v>0</v>
      </c>
      <c r="D12" s="308">
        <f ca="1">YEAR(TODAY())-'参加馬登録表 (メール申込用)'!E9</f>
        <v>2023</v>
      </c>
      <c r="E12" s="308">
        <f>'参加馬登録表 (メール申込用)'!I9</f>
        <v>0</v>
      </c>
      <c r="F12" s="308">
        <f>'参加馬登録表 (メール申込用)'!H9</f>
        <v>0</v>
      </c>
      <c r="G12" s="308">
        <f>'参加馬登録表 (メール申込用)'!G9</f>
        <v>0</v>
      </c>
      <c r="H12" s="309">
        <f>'参加馬登録表 (メール申込用)'!F9</f>
        <v>0</v>
      </c>
      <c r="J12" s="310">
        <f>'参加選手登録表 (メール申込用)'!B8</f>
        <v>0</v>
      </c>
      <c r="K12" s="215">
        <f>'参加選手登録表 (メール申込用)'!A8</f>
        <v>0</v>
      </c>
      <c r="L12" s="524">
        <f>'参加選手登録表 (メール申込用)'!D8</f>
        <v>0</v>
      </c>
      <c r="M12" s="526">
        <f ca="1">YEAR(TODAY())-'参加選手登録表 (メール申込用)'!E8</f>
        <v>2023</v>
      </c>
    </row>
    <row r="13" spans="1:13" ht="18.75" customHeight="1" x14ac:dyDescent="0.3">
      <c r="A13" s="311" t="str">
        <f>IF('参加馬登録表 (メール申込用)'!J9="","",'参加馬登録表 (メール申込用)'!J9)</f>
        <v/>
      </c>
      <c r="B13" s="333" t="s">
        <v>96</v>
      </c>
      <c r="C13" s="333"/>
      <c r="D13" s="333"/>
      <c r="E13" s="333"/>
      <c r="F13" s="333"/>
      <c r="G13" s="333"/>
      <c r="H13" s="334"/>
      <c r="J13" s="314">
        <f>'参加選手登録表 (メール申込用)'!C8</f>
        <v>0</v>
      </c>
      <c r="K13" s="313" t="str">
        <f>'参加選手登録表 (メール申込用)'!G8</f>
        <v/>
      </c>
      <c r="L13" s="525"/>
      <c r="M13" s="527"/>
    </row>
    <row r="14" spans="1:13" ht="30.75" customHeight="1" x14ac:dyDescent="0.3">
      <c r="A14" s="307">
        <f>'参加馬登録表 (メール申込用)'!B10</f>
        <v>0</v>
      </c>
      <c r="B14" s="308">
        <f>'参加馬登録表 (メール申込用)'!A10</f>
        <v>0</v>
      </c>
      <c r="C14" s="236">
        <f>'参加馬登録表 (メール申込用)'!D10</f>
        <v>0</v>
      </c>
      <c r="D14" s="308">
        <f ca="1">YEAR(TODAY())-'参加馬登録表 (メール申込用)'!E10</f>
        <v>2023</v>
      </c>
      <c r="E14" s="308" t="str">
        <f>'参加馬登録表 (メール申込用)'!I10</f>
        <v xml:space="preserve"> </v>
      </c>
      <c r="F14" s="308">
        <f>'参加馬登録表 (メール申込用)'!H10</f>
        <v>0</v>
      </c>
      <c r="G14" s="308">
        <f>'参加馬登録表 (メール申込用)'!G10</f>
        <v>0</v>
      </c>
      <c r="H14" s="309">
        <f>'参加馬登録表 (メール申込用)'!F10</f>
        <v>0</v>
      </c>
      <c r="J14" s="310">
        <f>'参加選手登録表 (メール申込用)'!B9</f>
        <v>0</v>
      </c>
      <c r="K14" s="215">
        <f>'参加選手登録表 (メール申込用)'!A9</f>
        <v>0</v>
      </c>
      <c r="L14" s="524">
        <f>'参加選手登録表 (メール申込用)'!D9</f>
        <v>0</v>
      </c>
      <c r="M14" s="526">
        <f ca="1">YEAR(TODAY())-'参加選手登録表 (メール申込用)'!E9</f>
        <v>2023</v>
      </c>
    </row>
    <row r="15" spans="1:13" ht="18.75" customHeight="1" x14ac:dyDescent="0.3">
      <c r="A15" s="311" t="str">
        <f>IF('参加馬登録表 (メール申込用)'!J10="","",'参加馬登録表 (メール申込用)'!J10)</f>
        <v/>
      </c>
      <c r="B15" s="333" t="s">
        <v>96</v>
      </c>
      <c r="C15" s="333"/>
      <c r="D15" s="333"/>
      <c r="E15" s="333"/>
      <c r="F15" s="333"/>
      <c r="G15" s="333"/>
      <c r="H15" s="334"/>
      <c r="J15" s="314">
        <f>'参加選手登録表 (メール申込用)'!C9</f>
        <v>0</v>
      </c>
      <c r="K15" s="313" t="str">
        <f>'参加選手登録表 (メール申込用)'!G9</f>
        <v/>
      </c>
      <c r="L15" s="525"/>
      <c r="M15" s="527"/>
    </row>
    <row r="16" spans="1:13" ht="30.75" customHeight="1" x14ac:dyDescent="0.3">
      <c r="A16" s="307">
        <f>'参加馬登録表 (メール申込用)'!B11</f>
        <v>0</v>
      </c>
      <c r="B16" s="308">
        <f>'参加馬登録表 (メール申込用)'!A11</f>
        <v>0</v>
      </c>
      <c r="C16" s="236">
        <f>'参加馬登録表 (メール申込用)'!D11</f>
        <v>0</v>
      </c>
      <c r="D16" s="308">
        <f ca="1">YEAR(TODAY())-'参加馬登録表 (メール申込用)'!E11</f>
        <v>2023</v>
      </c>
      <c r="E16" s="308" t="str">
        <f>'参加馬登録表 (メール申込用)'!I11</f>
        <v xml:space="preserve"> </v>
      </c>
      <c r="F16" s="308">
        <f>'参加馬登録表 (メール申込用)'!H11</f>
        <v>0</v>
      </c>
      <c r="G16" s="308">
        <f>'参加馬登録表 (メール申込用)'!G11</f>
        <v>0</v>
      </c>
      <c r="H16" s="309">
        <f>'参加馬登録表 (メール申込用)'!F11</f>
        <v>0</v>
      </c>
      <c r="J16" s="310">
        <f>'参加選手登録表 (メール申込用)'!B10</f>
        <v>0</v>
      </c>
      <c r="K16" s="215">
        <f>'参加選手登録表 (メール申込用)'!A10</f>
        <v>0</v>
      </c>
      <c r="L16" s="524">
        <f>'参加選手登録表 (メール申込用)'!D10</f>
        <v>0</v>
      </c>
      <c r="M16" s="526">
        <f ca="1">YEAR(TODAY())-'参加選手登録表 (メール申込用)'!E10</f>
        <v>2023</v>
      </c>
    </row>
    <row r="17" spans="1:13" ht="18.75" customHeight="1" x14ac:dyDescent="0.3">
      <c r="A17" s="311" t="str">
        <f>IF('参加馬登録表 (メール申込用)'!J11="","",'参加馬登録表 (メール申込用)'!J11)</f>
        <v/>
      </c>
      <c r="B17" s="342" t="s">
        <v>96</v>
      </c>
      <c r="C17" s="343"/>
      <c r="D17" s="343"/>
      <c r="E17" s="343"/>
      <c r="F17" s="343"/>
      <c r="G17" s="343"/>
      <c r="H17" s="344"/>
      <c r="J17" s="314">
        <f>'参加選手登録表 (メール申込用)'!C10</f>
        <v>0</v>
      </c>
      <c r="K17" s="313" t="str">
        <f>'参加選手登録表 (メール申込用)'!G10</f>
        <v/>
      </c>
      <c r="L17" s="525"/>
      <c r="M17" s="527"/>
    </row>
    <row r="18" spans="1:13" ht="30.75" customHeight="1" x14ac:dyDescent="0.3">
      <c r="A18" s="307">
        <f>'参加馬登録表 (メール申込用)'!B12</f>
        <v>0</v>
      </c>
      <c r="B18" s="308">
        <f>'参加馬登録表 (メール申込用)'!A12</f>
        <v>0</v>
      </c>
      <c r="C18" s="236">
        <f>'参加馬登録表 (メール申込用)'!D12</f>
        <v>0</v>
      </c>
      <c r="D18" s="308">
        <f ca="1">YEAR(TODAY())-'参加馬登録表 (メール申込用)'!E12</f>
        <v>2023</v>
      </c>
      <c r="E18" s="308" t="str">
        <f>'参加馬登録表 (メール申込用)'!I12</f>
        <v xml:space="preserve"> </v>
      </c>
      <c r="F18" s="308">
        <f>'参加馬登録表 (メール申込用)'!H12</f>
        <v>0</v>
      </c>
      <c r="G18" s="308">
        <f>'参加馬登録表 (メール申込用)'!G12</f>
        <v>0</v>
      </c>
      <c r="H18" s="309">
        <f>'参加馬登録表 (メール申込用)'!F12</f>
        <v>0</v>
      </c>
      <c r="J18" s="310">
        <f>'参加選手登録表 (メール申込用)'!B11</f>
        <v>0</v>
      </c>
      <c r="K18" s="215">
        <f>'参加選手登録表 (メール申込用)'!A11</f>
        <v>0</v>
      </c>
      <c r="L18" s="524">
        <f>'参加選手登録表 (メール申込用)'!D11</f>
        <v>0</v>
      </c>
      <c r="M18" s="526">
        <f ca="1">YEAR(TODAY())-'参加選手登録表 (メール申込用)'!E11</f>
        <v>2023</v>
      </c>
    </row>
    <row r="19" spans="1:13" ht="18.75" customHeight="1" x14ac:dyDescent="0.3">
      <c r="A19" s="311" t="str">
        <f>IF('参加馬登録表 (メール申込用)'!J12="","",'参加馬登録表 (メール申込用)'!J12)</f>
        <v/>
      </c>
      <c r="B19" s="342" t="s">
        <v>96</v>
      </c>
      <c r="C19" s="343"/>
      <c r="D19" s="343"/>
      <c r="E19" s="343"/>
      <c r="F19" s="343"/>
      <c r="G19" s="343"/>
      <c r="H19" s="344"/>
      <c r="J19" s="314">
        <f>'参加選手登録表 (メール申込用)'!C11</f>
        <v>0</v>
      </c>
      <c r="K19" s="313" t="str">
        <f>'参加選手登録表 (メール申込用)'!G11</f>
        <v/>
      </c>
      <c r="L19" s="525"/>
      <c r="M19" s="527"/>
    </row>
    <row r="20" spans="1:13" ht="30.75" customHeight="1" x14ac:dyDescent="0.3">
      <c r="A20" s="307">
        <f>'参加馬登録表 (メール申込用)'!B13</f>
        <v>0</v>
      </c>
      <c r="B20" s="308">
        <f>'参加馬登録表 (メール申込用)'!A13</f>
        <v>0</v>
      </c>
      <c r="C20" s="236">
        <f>'参加馬登録表 (メール申込用)'!D13</f>
        <v>0</v>
      </c>
      <c r="D20" s="308">
        <f ca="1">YEAR(TODAY())-'参加馬登録表 (メール申込用)'!E13</f>
        <v>2023</v>
      </c>
      <c r="E20" s="308" t="str">
        <f>'参加馬登録表 (メール申込用)'!I13</f>
        <v xml:space="preserve"> </v>
      </c>
      <c r="F20" s="308">
        <f>'参加馬登録表 (メール申込用)'!H13</f>
        <v>0</v>
      </c>
      <c r="G20" s="308">
        <f>'参加馬登録表 (メール申込用)'!G13</f>
        <v>0</v>
      </c>
      <c r="H20" s="309">
        <f>'参加馬登録表 (メール申込用)'!F13</f>
        <v>0</v>
      </c>
      <c r="J20" s="310">
        <f>'参加選手登録表 (メール申込用)'!B12</f>
        <v>0</v>
      </c>
      <c r="K20" s="215">
        <f>'参加選手登録表 (メール申込用)'!A12</f>
        <v>0</v>
      </c>
      <c r="L20" s="524">
        <f>'参加選手登録表 (メール申込用)'!D12</f>
        <v>0</v>
      </c>
      <c r="M20" s="526">
        <f ca="1">YEAR(TODAY())-'参加選手登録表 (メール申込用)'!E12</f>
        <v>2023</v>
      </c>
    </row>
    <row r="21" spans="1:13" ht="18.75" customHeight="1" x14ac:dyDescent="0.3">
      <c r="A21" s="311" t="str">
        <f>IF('参加馬登録表 (メール申込用)'!J13="","",'参加馬登録表 (メール申込用)'!J13)</f>
        <v/>
      </c>
      <c r="B21" s="342" t="s">
        <v>96</v>
      </c>
      <c r="C21" s="343"/>
      <c r="D21" s="343"/>
      <c r="E21" s="343"/>
      <c r="F21" s="343"/>
      <c r="G21" s="343"/>
      <c r="H21" s="344"/>
      <c r="J21" s="314">
        <f>'参加選手登録表 (メール申込用)'!C12</f>
        <v>0</v>
      </c>
      <c r="K21" s="313" t="str">
        <f>'参加選手登録表 (メール申込用)'!G12</f>
        <v/>
      </c>
      <c r="L21" s="525"/>
      <c r="M21" s="527"/>
    </row>
    <row r="22" spans="1:13" ht="30.75" customHeight="1" x14ac:dyDescent="0.3">
      <c r="A22" s="307">
        <f>'参加馬登録表 (メール申込用)'!B14</f>
        <v>0</v>
      </c>
      <c r="B22" s="308">
        <f>'参加馬登録表 (メール申込用)'!A14</f>
        <v>0</v>
      </c>
      <c r="C22" s="236">
        <f>'参加馬登録表 (メール申込用)'!D14</f>
        <v>0</v>
      </c>
      <c r="D22" s="308">
        <f ca="1">YEAR(TODAY())-'参加馬登録表 (メール申込用)'!E14</f>
        <v>2023</v>
      </c>
      <c r="E22" s="308" t="str">
        <f>'参加馬登録表 (メール申込用)'!I14</f>
        <v xml:space="preserve"> </v>
      </c>
      <c r="F22" s="308">
        <f>'参加馬登録表 (メール申込用)'!H14</f>
        <v>0</v>
      </c>
      <c r="G22" s="308">
        <f>'参加馬登録表 (メール申込用)'!G14</f>
        <v>0</v>
      </c>
      <c r="H22" s="309">
        <f>'参加馬登録表 (メール申込用)'!F14</f>
        <v>0</v>
      </c>
      <c r="J22" s="310">
        <f>'参加選手登録表 (メール申込用)'!B13</f>
        <v>0</v>
      </c>
      <c r="K22" s="215">
        <f>'参加選手登録表 (メール申込用)'!A13</f>
        <v>0</v>
      </c>
      <c r="L22" s="524">
        <f>'参加選手登録表 (メール申込用)'!D13</f>
        <v>0</v>
      </c>
      <c r="M22" s="526">
        <f ca="1">YEAR(TODAY())-'参加選手登録表 (メール申込用)'!E13</f>
        <v>2023</v>
      </c>
    </row>
    <row r="23" spans="1:13" ht="18.75" customHeight="1" x14ac:dyDescent="0.3">
      <c r="A23" s="315" t="str">
        <f>IF('参加馬登録表 (メール申込用)'!J14="","",'参加馬登録表 (メール申込用)'!J14)</f>
        <v/>
      </c>
      <c r="B23" s="333" t="s">
        <v>96</v>
      </c>
      <c r="C23" s="333"/>
      <c r="D23" s="333"/>
      <c r="E23" s="333"/>
      <c r="F23" s="333"/>
      <c r="G23" s="333"/>
      <c r="H23" s="334"/>
      <c r="J23" s="314">
        <f>'参加選手登録表 (メール申込用)'!C13</f>
        <v>0</v>
      </c>
      <c r="K23" s="313" t="str">
        <f>'参加選手登録表 (メール申込用)'!G13</f>
        <v/>
      </c>
      <c r="L23" s="525"/>
      <c r="M23" s="527"/>
    </row>
    <row r="24" spans="1:13" ht="30.75" customHeight="1" x14ac:dyDescent="0.3">
      <c r="A24" s="316">
        <f>'参加馬登録表 (メール申込用)'!B15</f>
        <v>0</v>
      </c>
      <c r="B24" s="308">
        <f>'参加馬登録表 (メール申込用)'!A15</f>
        <v>0</v>
      </c>
      <c r="C24" s="236">
        <f>'参加馬登録表 (メール申込用)'!D15</f>
        <v>0</v>
      </c>
      <c r="D24" s="308">
        <f ca="1">YEAR(TODAY())-'参加馬登録表 (メール申込用)'!E15</f>
        <v>2023</v>
      </c>
      <c r="E24" s="308" t="str">
        <f>'参加馬登録表 (メール申込用)'!I15</f>
        <v xml:space="preserve"> </v>
      </c>
      <c r="F24" s="308">
        <f>'参加馬登録表 (メール申込用)'!H15</f>
        <v>0</v>
      </c>
      <c r="G24" s="308">
        <f>'参加馬登録表 (メール申込用)'!G15</f>
        <v>0</v>
      </c>
      <c r="H24" s="309">
        <f>'参加馬登録表 (メール申込用)'!F15</f>
        <v>0</v>
      </c>
      <c r="J24" s="310">
        <f>'参加選手登録表 (メール申込用)'!B14</f>
        <v>0</v>
      </c>
      <c r="K24" s="215">
        <f>'参加選手登録表 (メール申込用)'!A14</f>
        <v>0</v>
      </c>
      <c r="L24" s="524">
        <f>'参加選手登録表 (メール申込用)'!D14</f>
        <v>0</v>
      </c>
      <c r="M24" s="526">
        <f ca="1">YEAR(TODAY())-'参加選手登録表 (メール申込用)'!E14</f>
        <v>2023</v>
      </c>
    </row>
    <row r="25" spans="1:13" ht="18.75" customHeight="1" thickBot="1" x14ac:dyDescent="0.35">
      <c r="A25" s="317" t="str">
        <f>IF('参加馬登録表 (メール申込用)'!J15="","",'参加馬登録表 (メール申込用)'!J15)</f>
        <v/>
      </c>
      <c r="B25" s="531" t="s">
        <v>96</v>
      </c>
      <c r="C25" s="531"/>
      <c r="D25" s="531"/>
      <c r="E25" s="531"/>
      <c r="F25" s="531"/>
      <c r="G25" s="531"/>
      <c r="H25" s="532"/>
      <c r="J25" s="314">
        <f>'参加選手登録表 (メール申込用)'!C14</f>
        <v>0</v>
      </c>
      <c r="K25" s="313" t="str">
        <f>'参加選手登録表 (メール申込用)'!G14</f>
        <v/>
      </c>
      <c r="L25" s="525"/>
      <c r="M25" s="527"/>
    </row>
    <row r="26" spans="1:13" ht="37.5" customHeight="1" thickBot="1" x14ac:dyDescent="0.35">
      <c r="A26" s="327" t="str">
        <f>A1</f>
        <v>ナス・オータムホースショー2023 参加人馬登録表</v>
      </c>
      <c r="B26" s="328"/>
      <c r="C26" s="329"/>
      <c r="D26" s="186"/>
      <c r="E26" s="533" t="str">
        <f>E1&amp;"（2）"</f>
        <v>団体名：（2）</v>
      </c>
      <c r="F26" s="533"/>
      <c r="G26" s="533"/>
      <c r="H26" s="533"/>
      <c r="I26" s="300"/>
      <c r="J26" s="534" t="str">
        <f>J1</f>
        <v>担当：（）</v>
      </c>
      <c r="K26" s="533"/>
      <c r="L26" s="533"/>
      <c r="M26" s="533"/>
    </row>
    <row r="27" spans="1:13" ht="11.25" customHeight="1" thickBot="1" x14ac:dyDescent="0.35"/>
    <row r="28" spans="1:13" ht="22.5" customHeight="1" thickBot="1" x14ac:dyDescent="0.35">
      <c r="A28" s="210" t="s">
        <v>8</v>
      </c>
      <c r="B28" s="211"/>
      <c r="C28" s="187"/>
      <c r="D28" s="187"/>
      <c r="E28" s="212"/>
      <c r="F28" s="187"/>
      <c r="G28" s="187"/>
      <c r="H28" s="216"/>
      <c r="J28" s="210" t="s">
        <v>9</v>
      </c>
      <c r="K28" s="301"/>
      <c r="L28" s="301"/>
      <c r="M28" s="302"/>
    </row>
    <row r="29" spans="1:13" ht="15" customHeight="1" x14ac:dyDescent="0.3">
      <c r="A29" s="303" t="s">
        <v>95</v>
      </c>
      <c r="B29" s="304" t="s">
        <v>91</v>
      </c>
      <c r="C29" s="304" t="s">
        <v>2</v>
      </c>
      <c r="D29" s="304" t="s">
        <v>5</v>
      </c>
      <c r="E29" s="217" t="s">
        <v>4</v>
      </c>
      <c r="F29" s="217" t="s">
        <v>0</v>
      </c>
      <c r="G29" s="304" t="s">
        <v>3</v>
      </c>
      <c r="H29" s="305" t="s">
        <v>1</v>
      </c>
      <c r="J29" s="227" t="s">
        <v>145</v>
      </c>
      <c r="K29" s="217" t="s">
        <v>91</v>
      </c>
      <c r="L29" s="335" t="s">
        <v>2</v>
      </c>
      <c r="M29" s="337" t="s">
        <v>92</v>
      </c>
    </row>
    <row r="30" spans="1:13" ht="15" customHeight="1" x14ac:dyDescent="0.3">
      <c r="A30" s="306" t="s">
        <v>90</v>
      </c>
      <c r="B30" s="331" t="s">
        <v>18</v>
      </c>
      <c r="C30" s="331"/>
      <c r="D30" s="331"/>
      <c r="E30" s="331"/>
      <c r="F30" s="331"/>
      <c r="G30" s="331"/>
      <c r="H30" s="332"/>
      <c r="J30" s="228" t="s">
        <v>93</v>
      </c>
      <c r="K30" s="222" t="s">
        <v>94</v>
      </c>
      <c r="L30" s="336"/>
      <c r="M30" s="338"/>
    </row>
    <row r="31" spans="1:13" ht="30.75" customHeight="1" x14ac:dyDescent="0.3">
      <c r="A31" s="307">
        <f>'参加馬登録表 (メール申込用)'!B16</f>
        <v>0</v>
      </c>
      <c r="B31" s="308">
        <f>'参加馬登録表 (メール申込用)'!A16</f>
        <v>0</v>
      </c>
      <c r="C31" s="236">
        <f>'参加馬登録表 (メール申込用)'!D16</f>
        <v>0</v>
      </c>
      <c r="D31" s="308">
        <f ca="1">YEAR(TODAY())-'参加馬登録表 (メール申込用)'!E16</f>
        <v>2023</v>
      </c>
      <c r="E31" s="308" t="str">
        <f>'参加馬登録表 (メール申込用)'!I16</f>
        <v xml:space="preserve"> </v>
      </c>
      <c r="F31" s="308">
        <f>'参加馬登録表 (メール申込用)'!H16</f>
        <v>0</v>
      </c>
      <c r="G31" s="308">
        <f>'参加馬登録表 (メール申込用)'!G16</f>
        <v>0</v>
      </c>
      <c r="H31" s="309">
        <f>'参加馬登録表 (メール申込用)'!F16</f>
        <v>0</v>
      </c>
      <c r="J31" s="310">
        <f>'参加選手登録表 (メール申込用)'!B15</f>
        <v>0</v>
      </c>
      <c r="K31" s="215">
        <f>'参加選手登録表 (メール申込用)'!A15</f>
        <v>0</v>
      </c>
      <c r="L31" s="524">
        <f>'参加選手登録表 (メール申込用)'!D15</f>
        <v>0</v>
      </c>
      <c r="M31" s="526">
        <f ca="1">YEAR(TODAY())-'参加選手登録表 (メール申込用)'!E15</f>
        <v>2023</v>
      </c>
    </row>
    <row r="32" spans="1:13" ht="18.75" customHeight="1" x14ac:dyDescent="0.3">
      <c r="A32" s="311" t="str">
        <f>IF('参加馬登録表 (メール申込用)'!J16="","",'参加馬登録表 (メール申込用)'!J16)</f>
        <v/>
      </c>
      <c r="B32" s="333" t="s">
        <v>96</v>
      </c>
      <c r="C32" s="333"/>
      <c r="D32" s="333"/>
      <c r="E32" s="333"/>
      <c r="F32" s="333"/>
      <c r="G32" s="333"/>
      <c r="H32" s="334"/>
      <c r="J32" s="312">
        <f>'参加選手登録表 (メール申込用)'!C15</f>
        <v>0</v>
      </c>
      <c r="K32" s="313" t="str">
        <f>'参加選手登録表 (メール申込用)'!G15</f>
        <v/>
      </c>
      <c r="L32" s="525"/>
      <c r="M32" s="527"/>
    </row>
    <row r="33" spans="1:13" ht="30.75" customHeight="1" x14ac:dyDescent="0.3">
      <c r="A33" s="307">
        <f>'参加馬登録表 (メール申込用)'!B17</f>
        <v>0</v>
      </c>
      <c r="B33" s="308">
        <f>'参加馬登録表 (メール申込用)'!A17</f>
        <v>0</v>
      </c>
      <c r="C33" s="236">
        <f>'参加馬登録表 (メール申込用)'!D17</f>
        <v>0</v>
      </c>
      <c r="D33" s="308">
        <f ca="1">YEAR(TODAY())-'参加馬登録表 (メール申込用)'!E17</f>
        <v>2023</v>
      </c>
      <c r="E33" s="308" t="str">
        <f>'参加馬登録表 (メール申込用)'!I17</f>
        <v xml:space="preserve"> </v>
      </c>
      <c r="F33" s="308">
        <f>'参加馬登録表 (メール申込用)'!H17</f>
        <v>0</v>
      </c>
      <c r="G33" s="308">
        <f>'参加馬登録表 (メール申込用)'!G17</f>
        <v>0</v>
      </c>
      <c r="H33" s="309">
        <f>'参加馬登録表 (メール申込用)'!F17</f>
        <v>0</v>
      </c>
      <c r="J33" s="310">
        <f>'参加選手登録表 (メール申込用)'!B16</f>
        <v>0</v>
      </c>
      <c r="K33" s="215">
        <f>'参加選手登録表 (メール申込用)'!A16</f>
        <v>0</v>
      </c>
      <c r="L33" s="524">
        <f>'参加選手登録表 (メール申込用)'!D16</f>
        <v>0</v>
      </c>
      <c r="M33" s="526">
        <f ca="1">YEAR(TODAY())-'参加選手登録表 (メール申込用)'!E16</f>
        <v>2023</v>
      </c>
    </row>
    <row r="34" spans="1:13" ht="18.75" customHeight="1" x14ac:dyDescent="0.3">
      <c r="A34" s="311" t="str">
        <f>IF('参加馬登録表 (メール申込用)'!J17="","",'参加馬登録表 (メール申込用)'!J17)</f>
        <v/>
      </c>
      <c r="B34" s="333" t="s">
        <v>96</v>
      </c>
      <c r="C34" s="333"/>
      <c r="D34" s="333"/>
      <c r="E34" s="333"/>
      <c r="F34" s="333"/>
      <c r="G34" s="333"/>
      <c r="H34" s="334"/>
      <c r="J34" s="314">
        <f>'参加選手登録表 (メール申込用)'!C16</f>
        <v>0</v>
      </c>
      <c r="K34" s="313" t="str">
        <f>'参加選手登録表 (メール申込用)'!G16</f>
        <v/>
      </c>
      <c r="L34" s="525"/>
      <c r="M34" s="527"/>
    </row>
    <row r="35" spans="1:13" ht="30.75" customHeight="1" x14ac:dyDescent="0.3">
      <c r="A35" s="307">
        <f>'参加馬登録表 (メール申込用)'!B18</f>
        <v>0</v>
      </c>
      <c r="B35" s="308">
        <f>'参加馬登録表 (メール申込用)'!A18</f>
        <v>0</v>
      </c>
      <c r="C35" s="236">
        <f>'参加馬登録表 (メール申込用)'!D18</f>
        <v>0</v>
      </c>
      <c r="D35" s="308">
        <f ca="1">YEAR(TODAY())-'参加馬登録表 (メール申込用)'!E18</f>
        <v>2023</v>
      </c>
      <c r="E35" s="308" t="str">
        <f>'参加馬登録表 (メール申込用)'!I18</f>
        <v xml:space="preserve"> </v>
      </c>
      <c r="F35" s="308">
        <f>'参加馬登録表 (メール申込用)'!H18</f>
        <v>0</v>
      </c>
      <c r="G35" s="308">
        <f>'参加馬登録表 (メール申込用)'!G18</f>
        <v>0</v>
      </c>
      <c r="H35" s="309">
        <f>'参加馬登録表 (メール申込用)'!F18</f>
        <v>0</v>
      </c>
      <c r="J35" s="310">
        <f>'参加選手登録表 (メール申込用)'!B17</f>
        <v>0</v>
      </c>
      <c r="K35" s="215">
        <f>'参加選手登録表 (メール申込用)'!A17</f>
        <v>0</v>
      </c>
      <c r="L35" s="524">
        <f>'参加選手登録表 (メール申込用)'!D17</f>
        <v>0</v>
      </c>
      <c r="M35" s="526">
        <f ca="1">YEAR(TODAY())-'参加選手登録表 (メール申込用)'!E17</f>
        <v>2023</v>
      </c>
    </row>
    <row r="36" spans="1:13" ht="18.75" customHeight="1" x14ac:dyDescent="0.3">
      <c r="A36" s="311" t="str">
        <f>IF('参加馬登録表 (メール申込用)'!J18="","",'参加馬登録表 (メール申込用)'!J18)</f>
        <v/>
      </c>
      <c r="B36" s="333" t="s">
        <v>96</v>
      </c>
      <c r="C36" s="333"/>
      <c r="D36" s="333"/>
      <c r="E36" s="333"/>
      <c r="F36" s="333"/>
      <c r="G36" s="333"/>
      <c r="H36" s="334"/>
      <c r="J36" s="314">
        <f>'参加選手登録表 (メール申込用)'!C17</f>
        <v>0</v>
      </c>
      <c r="K36" s="313" t="str">
        <f>'参加選手登録表 (メール申込用)'!G17</f>
        <v/>
      </c>
      <c r="L36" s="525"/>
      <c r="M36" s="527"/>
    </row>
    <row r="37" spans="1:13" ht="30.75" customHeight="1" x14ac:dyDescent="0.3">
      <c r="A37" s="307">
        <f>'参加馬登録表 (メール申込用)'!B19</f>
        <v>0</v>
      </c>
      <c r="B37" s="308">
        <f>'参加馬登録表 (メール申込用)'!A19</f>
        <v>0</v>
      </c>
      <c r="C37" s="236">
        <f>'参加馬登録表 (メール申込用)'!D19</f>
        <v>0</v>
      </c>
      <c r="D37" s="308">
        <f ca="1">YEAR(TODAY())-'参加馬登録表 (メール申込用)'!E19</f>
        <v>2023</v>
      </c>
      <c r="E37" s="308" t="str">
        <f>'参加馬登録表 (メール申込用)'!I19</f>
        <v xml:space="preserve"> </v>
      </c>
      <c r="F37" s="308">
        <f>'参加馬登録表 (メール申込用)'!H19</f>
        <v>0</v>
      </c>
      <c r="G37" s="308">
        <f>'参加馬登録表 (メール申込用)'!G19</f>
        <v>0</v>
      </c>
      <c r="H37" s="309">
        <f>'参加馬登録表 (メール申込用)'!F19</f>
        <v>0</v>
      </c>
      <c r="J37" s="310">
        <f>'参加選手登録表 (メール申込用)'!B18</f>
        <v>0</v>
      </c>
      <c r="K37" s="215">
        <f>'参加選手登録表 (メール申込用)'!A18</f>
        <v>0</v>
      </c>
      <c r="L37" s="524">
        <f>'参加選手登録表 (メール申込用)'!D18</f>
        <v>0</v>
      </c>
      <c r="M37" s="526">
        <f ca="1">YEAR(TODAY())-'参加選手登録表 (メール申込用)'!E18</f>
        <v>2023</v>
      </c>
    </row>
    <row r="38" spans="1:13" ht="18.75" customHeight="1" x14ac:dyDescent="0.3">
      <c r="A38" s="311" t="str">
        <f>IF('参加馬登録表 (メール申込用)'!J19="","",'参加馬登録表 (メール申込用)'!J19)</f>
        <v/>
      </c>
      <c r="B38" s="333" t="s">
        <v>96</v>
      </c>
      <c r="C38" s="333"/>
      <c r="D38" s="333"/>
      <c r="E38" s="333"/>
      <c r="F38" s="333"/>
      <c r="G38" s="333"/>
      <c r="H38" s="334"/>
      <c r="J38" s="314">
        <f>'参加選手登録表 (メール申込用)'!C18</f>
        <v>0</v>
      </c>
      <c r="K38" s="313" t="str">
        <f>'参加選手登録表 (メール申込用)'!G18</f>
        <v/>
      </c>
      <c r="L38" s="525"/>
      <c r="M38" s="527"/>
    </row>
    <row r="39" spans="1:13" ht="30.75" customHeight="1" x14ac:dyDescent="0.3">
      <c r="A39" s="307">
        <f>'参加馬登録表 (メール申込用)'!B20</f>
        <v>0</v>
      </c>
      <c r="B39" s="308">
        <f>'参加馬登録表 (メール申込用)'!A20</f>
        <v>0</v>
      </c>
      <c r="C39" s="236">
        <f>'参加馬登録表 (メール申込用)'!D20</f>
        <v>0</v>
      </c>
      <c r="D39" s="308">
        <f ca="1">YEAR(TODAY())-'参加馬登録表 (メール申込用)'!E20</f>
        <v>2023</v>
      </c>
      <c r="E39" s="308" t="str">
        <f>'参加馬登録表 (メール申込用)'!I20</f>
        <v xml:space="preserve"> </v>
      </c>
      <c r="F39" s="308">
        <f>'参加馬登録表 (メール申込用)'!H20</f>
        <v>0</v>
      </c>
      <c r="G39" s="308">
        <f>'参加馬登録表 (メール申込用)'!G20</f>
        <v>0</v>
      </c>
      <c r="H39" s="309">
        <f>'参加馬登録表 (メール申込用)'!F20</f>
        <v>0</v>
      </c>
      <c r="J39" s="310">
        <f>'参加選手登録表 (メール申込用)'!B19</f>
        <v>0</v>
      </c>
      <c r="K39" s="215">
        <f>'参加選手登録表 (メール申込用)'!A19</f>
        <v>0</v>
      </c>
      <c r="L39" s="524">
        <f>'参加選手登録表 (メール申込用)'!D19</f>
        <v>0</v>
      </c>
      <c r="M39" s="526">
        <f ca="1">YEAR(TODAY())-'参加選手登録表 (メール申込用)'!E19</f>
        <v>2023</v>
      </c>
    </row>
    <row r="40" spans="1:13" ht="18.75" customHeight="1" x14ac:dyDescent="0.3">
      <c r="A40" s="311" t="str">
        <f>IF('参加馬登録表 (メール申込用)'!J20="","",'参加馬登録表 (メール申込用)'!J20)</f>
        <v/>
      </c>
      <c r="B40" s="333" t="s">
        <v>96</v>
      </c>
      <c r="C40" s="333"/>
      <c r="D40" s="333"/>
      <c r="E40" s="333"/>
      <c r="F40" s="333"/>
      <c r="G40" s="333"/>
      <c r="H40" s="334"/>
      <c r="J40" s="314">
        <f>'参加選手登録表 (メール申込用)'!C19</f>
        <v>0</v>
      </c>
      <c r="K40" s="313" t="str">
        <f>'参加選手登録表 (メール申込用)'!G19</f>
        <v/>
      </c>
      <c r="L40" s="525"/>
      <c r="M40" s="527"/>
    </row>
    <row r="41" spans="1:13" ht="30.75" customHeight="1" x14ac:dyDescent="0.3">
      <c r="A41" s="307">
        <f>'参加馬登録表 (メール申込用)'!B21</f>
        <v>0</v>
      </c>
      <c r="B41" s="308">
        <f>'参加馬登録表 (メール申込用)'!A21</f>
        <v>0</v>
      </c>
      <c r="C41" s="236">
        <f>'参加馬登録表 (メール申込用)'!D21</f>
        <v>0</v>
      </c>
      <c r="D41" s="308">
        <f ca="1">YEAR(TODAY())-'参加馬登録表 (メール申込用)'!E21</f>
        <v>2023</v>
      </c>
      <c r="E41" s="308" t="str">
        <f>'参加馬登録表 (メール申込用)'!I21</f>
        <v xml:space="preserve"> </v>
      </c>
      <c r="F41" s="308">
        <f>'参加馬登録表 (メール申込用)'!H21</f>
        <v>0</v>
      </c>
      <c r="G41" s="308">
        <f>'参加馬登録表 (メール申込用)'!G21</f>
        <v>0</v>
      </c>
      <c r="H41" s="309">
        <f>'参加馬登録表 (メール申込用)'!F21</f>
        <v>0</v>
      </c>
      <c r="J41" s="310">
        <f>'参加選手登録表 (メール申込用)'!B20</f>
        <v>0</v>
      </c>
      <c r="K41" s="215">
        <f>'参加選手登録表 (メール申込用)'!A20</f>
        <v>0</v>
      </c>
      <c r="L41" s="524">
        <f>'参加選手登録表 (メール申込用)'!D20</f>
        <v>0</v>
      </c>
      <c r="M41" s="526">
        <f ca="1">YEAR(TODAY())-'参加選手登録表 (メール申込用)'!E20</f>
        <v>2023</v>
      </c>
    </row>
    <row r="42" spans="1:13" ht="18.75" customHeight="1" x14ac:dyDescent="0.3">
      <c r="A42" s="311" t="str">
        <f>IF('参加馬登録表 (メール申込用)'!J21="","",'参加馬登録表 (メール申込用)'!J21)</f>
        <v/>
      </c>
      <c r="B42" s="342" t="s">
        <v>96</v>
      </c>
      <c r="C42" s="343"/>
      <c r="D42" s="343"/>
      <c r="E42" s="343"/>
      <c r="F42" s="343"/>
      <c r="G42" s="343"/>
      <c r="H42" s="344"/>
      <c r="J42" s="314">
        <f>'参加選手登録表 (メール申込用)'!C20</f>
        <v>0</v>
      </c>
      <c r="K42" s="313" t="str">
        <f>'参加選手登録表 (メール申込用)'!G20</f>
        <v/>
      </c>
      <c r="L42" s="525"/>
      <c r="M42" s="527"/>
    </row>
    <row r="43" spans="1:13" ht="30.75" customHeight="1" x14ac:dyDescent="0.3">
      <c r="A43" s="307">
        <f>'参加馬登録表 (メール申込用)'!B22</f>
        <v>0</v>
      </c>
      <c r="B43" s="308">
        <f>'参加馬登録表 (メール申込用)'!A22</f>
        <v>0</v>
      </c>
      <c r="C43" s="236">
        <f>'参加馬登録表 (メール申込用)'!D22</f>
        <v>0</v>
      </c>
      <c r="D43" s="308">
        <f ca="1">YEAR(TODAY())-'参加馬登録表 (メール申込用)'!E22</f>
        <v>2023</v>
      </c>
      <c r="E43" s="308" t="str">
        <f>'参加馬登録表 (メール申込用)'!I22</f>
        <v xml:space="preserve"> </v>
      </c>
      <c r="F43" s="308">
        <f>'参加馬登録表 (メール申込用)'!H22</f>
        <v>0</v>
      </c>
      <c r="G43" s="308">
        <f>'参加馬登録表 (メール申込用)'!G22</f>
        <v>0</v>
      </c>
      <c r="H43" s="309">
        <f>'参加馬登録表 (メール申込用)'!F22</f>
        <v>0</v>
      </c>
      <c r="J43" s="310">
        <f>'参加選手登録表 (メール申込用)'!B21</f>
        <v>0</v>
      </c>
      <c r="K43" s="215">
        <f>'参加選手登録表 (メール申込用)'!A21</f>
        <v>0</v>
      </c>
      <c r="L43" s="524">
        <f>'参加選手登録表 (メール申込用)'!D21</f>
        <v>0</v>
      </c>
      <c r="M43" s="526">
        <f ca="1">YEAR(TODAY())-'参加選手登録表 (メール申込用)'!E21</f>
        <v>2023</v>
      </c>
    </row>
    <row r="44" spans="1:13" ht="18.75" customHeight="1" x14ac:dyDescent="0.3">
      <c r="A44" s="311" t="str">
        <f>IF('参加馬登録表 (メール申込用)'!J22="","",'参加馬登録表 (メール申込用)'!J22)</f>
        <v/>
      </c>
      <c r="B44" s="342" t="s">
        <v>96</v>
      </c>
      <c r="C44" s="343"/>
      <c r="D44" s="343"/>
      <c r="E44" s="343"/>
      <c r="F44" s="343"/>
      <c r="G44" s="343"/>
      <c r="H44" s="344"/>
      <c r="J44" s="314">
        <f>'参加選手登録表 (メール申込用)'!C21</f>
        <v>0</v>
      </c>
      <c r="K44" s="313" t="str">
        <f>'参加選手登録表 (メール申込用)'!G21</f>
        <v/>
      </c>
      <c r="L44" s="525"/>
      <c r="M44" s="527"/>
    </row>
    <row r="45" spans="1:13" ht="30.75" customHeight="1" x14ac:dyDescent="0.3">
      <c r="A45" s="307">
        <f>'参加馬登録表 (メール申込用)'!B23</f>
        <v>0</v>
      </c>
      <c r="B45" s="308">
        <f>'参加馬登録表 (メール申込用)'!A23</f>
        <v>0</v>
      </c>
      <c r="C45" s="236">
        <f>'参加馬登録表 (メール申込用)'!D23</f>
        <v>0</v>
      </c>
      <c r="D45" s="308">
        <f ca="1">YEAR(TODAY())-'参加馬登録表 (メール申込用)'!E23</f>
        <v>2023</v>
      </c>
      <c r="E45" s="308" t="str">
        <f>'参加馬登録表 (メール申込用)'!I23</f>
        <v xml:space="preserve"> </v>
      </c>
      <c r="F45" s="308">
        <f>'参加馬登録表 (メール申込用)'!H23</f>
        <v>0</v>
      </c>
      <c r="G45" s="308">
        <f>'参加馬登録表 (メール申込用)'!G23</f>
        <v>0</v>
      </c>
      <c r="H45" s="309">
        <f>'参加馬登録表 (メール申込用)'!F23</f>
        <v>0</v>
      </c>
      <c r="J45" s="310">
        <f>'参加選手登録表 (メール申込用)'!B22</f>
        <v>0</v>
      </c>
      <c r="K45" s="215">
        <f>'参加選手登録表 (メール申込用)'!A22</f>
        <v>0</v>
      </c>
      <c r="L45" s="524">
        <f>'参加選手登録表 (メール申込用)'!D22</f>
        <v>0</v>
      </c>
      <c r="M45" s="526">
        <f ca="1">YEAR(TODAY())-'参加選手登録表 (メール申込用)'!E22</f>
        <v>2023</v>
      </c>
    </row>
    <row r="46" spans="1:13" ht="18.75" customHeight="1" x14ac:dyDescent="0.3">
      <c r="A46" s="311" t="str">
        <f>IF('参加馬登録表 (メール申込用)'!J23="","",'参加馬登録表 (メール申込用)'!J23)</f>
        <v/>
      </c>
      <c r="B46" s="342" t="s">
        <v>96</v>
      </c>
      <c r="C46" s="343"/>
      <c r="D46" s="343"/>
      <c r="E46" s="343"/>
      <c r="F46" s="343"/>
      <c r="G46" s="343"/>
      <c r="H46" s="344"/>
      <c r="J46" s="314">
        <f>'参加選手登録表 (メール申込用)'!C22</f>
        <v>0</v>
      </c>
      <c r="K46" s="313" t="str">
        <f>'参加選手登録表 (メール申込用)'!G22</f>
        <v/>
      </c>
      <c r="L46" s="525"/>
      <c r="M46" s="527"/>
    </row>
    <row r="47" spans="1:13" ht="30.75" customHeight="1" x14ac:dyDescent="0.3">
      <c r="A47" s="307">
        <f>'参加馬登録表 (メール申込用)'!B24</f>
        <v>0</v>
      </c>
      <c r="B47" s="308">
        <f>'参加馬登録表 (メール申込用)'!A24</f>
        <v>0</v>
      </c>
      <c r="C47" s="236">
        <f>'参加馬登録表 (メール申込用)'!D24</f>
        <v>0</v>
      </c>
      <c r="D47" s="308">
        <f ca="1">YEAR(TODAY())-'参加馬登録表 (メール申込用)'!E24</f>
        <v>2023</v>
      </c>
      <c r="E47" s="308" t="str">
        <f>'参加馬登録表 (メール申込用)'!I24</f>
        <v xml:space="preserve"> </v>
      </c>
      <c r="F47" s="308">
        <f>'参加馬登録表 (メール申込用)'!H24</f>
        <v>0</v>
      </c>
      <c r="G47" s="308">
        <f>'参加馬登録表 (メール申込用)'!G24</f>
        <v>0</v>
      </c>
      <c r="H47" s="309">
        <f>'参加馬登録表 (メール申込用)'!F24</f>
        <v>0</v>
      </c>
      <c r="J47" s="310">
        <f>'参加選手登録表 (メール申込用)'!B23</f>
        <v>0</v>
      </c>
      <c r="K47" s="215">
        <f>'参加選手登録表 (メール申込用)'!A23</f>
        <v>0</v>
      </c>
      <c r="L47" s="524">
        <f>'参加選手登録表 (メール申込用)'!D23</f>
        <v>0</v>
      </c>
      <c r="M47" s="526">
        <f ca="1">YEAR(TODAY())-'参加選手登録表 (メール申込用)'!E23</f>
        <v>2023</v>
      </c>
    </row>
    <row r="48" spans="1:13" ht="18.75" customHeight="1" x14ac:dyDescent="0.3">
      <c r="A48" s="315" t="str">
        <f>IF('参加馬登録表 (メール申込用)'!J24="","",'参加馬登録表 (メール申込用)'!J24)</f>
        <v/>
      </c>
      <c r="B48" s="333" t="s">
        <v>96</v>
      </c>
      <c r="C48" s="333"/>
      <c r="D48" s="333"/>
      <c r="E48" s="333"/>
      <c r="F48" s="333"/>
      <c r="G48" s="333"/>
      <c r="H48" s="334"/>
      <c r="J48" s="314">
        <f>'参加選手登録表 (メール申込用)'!C23</f>
        <v>0</v>
      </c>
      <c r="K48" s="313" t="str">
        <f>'参加選手登録表 (メール申込用)'!G23</f>
        <v/>
      </c>
      <c r="L48" s="525"/>
      <c r="M48" s="527"/>
    </row>
    <row r="49" spans="1:13" ht="30.75" customHeight="1" x14ac:dyDescent="0.3">
      <c r="A49" s="316">
        <f>'参加馬登録表 (メール申込用)'!B25</f>
        <v>0</v>
      </c>
      <c r="B49" s="308">
        <f>'参加馬登録表 (メール申込用)'!A25</f>
        <v>0</v>
      </c>
      <c r="C49" s="236">
        <f>'参加馬登録表 (メール申込用)'!D25</f>
        <v>0</v>
      </c>
      <c r="D49" s="308">
        <f ca="1">YEAR(TODAY())-'参加馬登録表 (メール申込用)'!E25</f>
        <v>2023</v>
      </c>
      <c r="E49" s="308" t="str">
        <f>'参加馬登録表 (メール申込用)'!I25</f>
        <v xml:space="preserve"> </v>
      </c>
      <c r="F49" s="308">
        <f>'参加馬登録表 (メール申込用)'!H25</f>
        <v>0</v>
      </c>
      <c r="G49" s="308">
        <f>'参加馬登録表 (メール申込用)'!G25</f>
        <v>0</v>
      </c>
      <c r="H49" s="309">
        <f>'参加馬登録表 (メール申込用)'!F25</f>
        <v>0</v>
      </c>
      <c r="J49" s="310">
        <f>'参加選手登録表 (メール申込用)'!B24</f>
        <v>0</v>
      </c>
      <c r="K49" s="215">
        <f>'参加選手登録表 (メール申込用)'!A24</f>
        <v>0</v>
      </c>
      <c r="L49" s="524">
        <f>'参加選手登録表 (メール申込用)'!D24</f>
        <v>0</v>
      </c>
      <c r="M49" s="526">
        <f ca="1">YEAR(TODAY())-'参加選手登録表 (メール申込用)'!E24</f>
        <v>2023</v>
      </c>
    </row>
    <row r="50" spans="1:13" ht="18.75" customHeight="1" thickBot="1" x14ac:dyDescent="0.35">
      <c r="A50" s="317" t="str">
        <f>IF('参加馬登録表 (メール申込用)'!J25="","",'参加馬登録表 (メール申込用)'!J25)</f>
        <v/>
      </c>
      <c r="B50" s="531" t="s">
        <v>96</v>
      </c>
      <c r="C50" s="531"/>
      <c r="D50" s="531"/>
      <c r="E50" s="531"/>
      <c r="F50" s="531"/>
      <c r="G50" s="531"/>
      <c r="H50" s="532"/>
      <c r="J50" s="314">
        <f>'参加選手登録表 (メール申込用)'!C24</f>
        <v>0</v>
      </c>
      <c r="K50" s="313" t="str">
        <f>'参加選手登録表 (メール申込用)'!G24</f>
        <v/>
      </c>
      <c r="L50" s="525"/>
      <c r="M50" s="527"/>
    </row>
    <row r="51" spans="1:13" ht="37.5" customHeight="1" thickBot="1" x14ac:dyDescent="0.35">
      <c r="A51" s="327" t="str">
        <f>A1</f>
        <v>ナス・オータムホースショー2023 参加人馬登録表</v>
      </c>
      <c r="B51" s="328"/>
      <c r="C51" s="329"/>
      <c r="D51" s="186"/>
      <c r="E51" s="533" t="str">
        <f>E1&amp;"（3）"</f>
        <v>団体名：（3）</v>
      </c>
      <c r="F51" s="533"/>
      <c r="G51" s="533"/>
      <c r="H51" s="533"/>
      <c r="I51" s="300"/>
      <c r="J51" s="534" t="str">
        <f>J1</f>
        <v>担当：（）</v>
      </c>
      <c r="K51" s="533"/>
      <c r="L51" s="533"/>
      <c r="M51" s="533"/>
    </row>
    <row r="52" spans="1:13" ht="11.25" customHeight="1" thickBot="1" x14ac:dyDescent="0.35"/>
    <row r="53" spans="1:13" ht="22.5" customHeight="1" thickBot="1" x14ac:dyDescent="0.35">
      <c r="A53" s="210" t="s">
        <v>8</v>
      </c>
      <c r="B53" s="211"/>
      <c r="C53" s="187"/>
      <c r="D53" s="187"/>
      <c r="E53" s="212"/>
      <c r="F53" s="187"/>
      <c r="G53" s="187"/>
      <c r="H53" s="216"/>
      <c r="J53" s="210" t="s">
        <v>9</v>
      </c>
      <c r="K53" s="301"/>
      <c r="L53" s="301"/>
      <c r="M53" s="302"/>
    </row>
    <row r="54" spans="1:13" ht="15" customHeight="1" x14ac:dyDescent="0.3">
      <c r="A54" s="303" t="s">
        <v>95</v>
      </c>
      <c r="B54" s="304" t="s">
        <v>91</v>
      </c>
      <c r="C54" s="304" t="s">
        <v>2</v>
      </c>
      <c r="D54" s="304" t="s">
        <v>5</v>
      </c>
      <c r="E54" s="217" t="s">
        <v>4</v>
      </c>
      <c r="F54" s="217" t="s">
        <v>0</v>
      </c>
      <c r="G54" s="304" t="s">
        <v>3</v>
      </c>
      <c r="H54" s="305" t="s">
        <v>1</v>
      </c>
      <c r="J54" s="227" t="s">
        <v>145</v>
      </c>
      <c r="K54" s="217" t="s">
        <v>91</v>
      </c>
      <c r="L54" s="335" t="s">
        <v>2</v>
      </c>
      <c r="M54" s="337" t="s">
        <v>92</v>
      </c>
    </row>
    <row r="55" spans="1:13" ht="15" customHeight="1" x14ac:dyDescent="0.3">
      <c r="A55" s="306" t="s">
        <v>90</v>
      </c>
      <c r="B55" s="331" t="s">
        <v>18</v>
      </c>
      <c r="C55" s="331"/>
      <c r="D55" s="331"/>
      <c r="E55" s="331"/>
      <c r="F55" s="331"/>
      <c r="G55" s="331"/>
      <c r="H55" s="332"/>
      <c r="J55" s="228" t="s">
        <v>93</v>
      </c>
      <c r="K55" s="222" t="s">
        <v>94</v>
      </c>
      <c r="L55" s="336"/>
      <c r="M55" s="338"/>
    </row>
    <row r="56" spans="1:13" ht="30.75" customHeight="1" x14ac:dyDescent="0.3">
      <c r="A56" s="307">
        <f>'参加馬登録表 (メール申込用)'!B26</f>
        <v>0</v>
      </c>
      <c r="B56" s="308">
        <f>'参加馬登録表 (メール申込用)'!A26</f>
        <v>0</v>
      </c>
      <c r="C56" s="236">
        <f>'参加馬登録表 (メール申込用)'!D26</f>
        <v>0</v>
      </c>
      <c r="D56" s="308">
        <f ca="1">YEAR(TODAY())-'参加馬登録表 (メール申込用)'!E26</f>
        <v>2023</v>
      </c>
      <c r="E56" s="308" t="str">
        <f>'参加馬登録表 (メール申込用)'!I26</f>
        <v xml:space="preserve"> </v>
      </c>
      <c r="F56" s="308">
        <f>'参加馬登録表 (メール申込用)'!H26</f>
        <v>0</v>
      </c>
      <c r="G56" s="308">
        <f>'参加馬登録表 (メール申込用)'!G26</f>
        <v>0</v>
      </c>
      <c r="H56" s="309">
        <f>'参加馬登録表 (メール申込用)'!F26</f>
        <v>0</v>
      </c>
      <c r="J56" s="310">
        <f>'参加選手登録表 (メール申込用)'!B25</f>
        <v>0</v>
      </c>
      <c r="K56" s="215">
        <f>'参加選手登録表 (メール申込用)'!A25</f>
        <v>0</v>
      </c>
      <c r="L56" s="524">
        <f>'参加選手登録表 (メール申込用)'!D25</f>
        <v>0</v>
      </c>
      <c r="M56" s="526">
        <f ca="1">YEAR(TODAY())-'参加選手登録表 (メール申込用)'!E25</f>
        <v>2023</v>
      </c>
    </row>
    <row r="57" spans="1:13" ht="18.75" customHeight="1" x14ac:dyDescent="0.3">
      <c r="A57" s="311" t="str">
        <f>IF('参加馬登録表 (メール申込用)'!J26="","",'参加馬登録表 (メール申込用)'!J26)</f>
        <v/>
      </c>
      <c r="B57" s="333" t="s">
        <v>96</v>
      </c>
      <c r="C57" s="333"/>
      <c r="D57" s="333"/>
      <c r="E57" s="333"/>
      <c r="F57" s="333"/>
      <c r="G57" s="333"/>
      <c r="H57" s="334"/>
      <c r="J57" s="312">
        <f>'参加選手登録表 (メール申込用)'!C25</f>
        <v>0</v>
      </c>
      <c r="K57" s="313" t="str">
        <f>'参加選手登録表 (メール申込用)'!G25</f>
        <v/>
      </c>
      <c r="L57" s="525"/>
      <c r="M57" s="527"/>
    </row>
    <row r="58" spans="1:13" ht="30.75" customHeight="1" x14ac:dyDescent="0.3">
      <c r="A58" s="307">
        <f>'参加馬登録表 (メール申込用)'!B27</f>
        <v>0</v>
      </c>
      <c r="B58" s="308">
        <f>'参加馬登録表 (メール申込用)'!A27</f>
        <v>0</v>
      </c>
      <c r="C58" s="236">
        <f>'参加馬登録表 (メール申込用)'!D27</f>
        <v>0</v>
      </c>
      <c r="D58" s="308">
        <f ca="1">YEAR(TODAY())-'参加馬登録表 (メール申込用)'!E27</f>
        <v>2023</v>
      </c>
      <c r="E58" s="308" t="str">
        <f>'参加馬登録表 (メール申込用)'!I27</f>
        <v xml:space="preserve"> </v>
      </c>
      <c r="F58" s="308">
        <f>'参加馬登録表 (メール申込用)'!H27</f>
        <v>0</v>
      </c>
      <c r="G58" s="308">
        <f>'参加馬登録表 (メール申込用)'!G27</f>
        <v>0</v>
      </c>
      <c r="H58" s="309">
        <f>'参加馬登録表 (メール申込用)'!F27</f>
        <v>0</v>
      </c>
      <c r="J58" s="310">
        <f>'参加選手登録表 (メール申込用)'!B26</f>
        <v>0</v>
      </c>
      <c r="K58" s="215">
        <f>'参加選手登録表 (メール申込用)'!A26</f>
        <v>0</v>
      </c>
      <c r="L58" s="524">
        <f>'参加選手登録表 (メール申込用)'!D26</f>
        <v>0</v>
      </c>
      <c r="M58" s="526">
        <f ca="1">YEAR(TODAY())-'参加選手登録表 (メール申込用)'!E26</f>
        <v>2023</v>
      </c>
    </row>
    <row r="59" spans="1:13" ht="18.75" customHeight="1" x14ac:dyDescent="0.3">
      <c r="A59" s="311" t="str">
        <f>IF('参加馬登録表 (メール申込用)'!J27="","",'参加馬登録表 (メール申込用)'!J27)</f>
        <v/>
      </c>
      <c r="B59" s="333" t="s">
        <v>96</v>
      </c>
      <c r="C59" s="333"/>
      <c r="D59" s="333"/>
      <c r="E59" s="333"/>
      <c r="F59" s="333"/>
      <c r="G59" s="333"/>
      <c r="H59" s="334"/>
      <c r="J59" s="314">
        <f>'参加選手登録表 (メール申込用)'!C26</f>
        <v>0</v>
      </c>
      <c r="K59" s="313" t="str">
        <f>'参加選手登録表 (メール申込用)'!G26</f>
        <v/>
      </c>
      <c r="L59" s="525"/>
      <c r="M59" s="527"/>
    </row>
    <row r="60" spans="1:13" ht="30.75" customHeight="1" x14ac:dyDescent="0.3">
      <c r="A60" s="307">
        <f>'参加馬登録表 (メール申込用)'!B28</f>
        <v>0</v>
      </c>
      <c r="B60" s="308">
        <f>'参加馬登録表 (メール申込用)'!A28</f>
        <v>0</v>
      </c>
      <c r="C60" s="236">
        <f>'参加馬登録表 (メール申込用)'!D28</f>
        <v>0</v>
      </c>
      <c r="D60" s="308">
        <f ca="1">YEAR(TODAY())-'参加馬登録表 (メール申込用)'!E28</f>
        <v>2023</v>
      </c>
      <c r="E60" s="308" t="str">
        <f>'参加馬登録表 (メール申込用)'!I28</f>
        <v xml:space="preserve"> </v>
      </c>
      <c r="F60" s="308">
        <f>'参加馬登録表 (メール申込用)'!H28</f>
        <v>0</v>
      </c>
      <c r="G60" s="308">
        <f>'参加馬登録表 (メール申込用)'!G28</f>
        <v>0</v>
      </c>
      <c r="H60" s="309">
        <f>'参加馬登録表 (メール申込用)'!F28</f>
        <v>0</v>
      </c>
      <c r="J60" s="310">
        <f>'参加選手登録表 (メール申込用)'!B27</f>
        <v>0</v>
      </c>
      <c r="K60" s="215">
        <f>'参加選手登録表 (メール申込用)'!A27</f>
        <v>0</v>
      </c>
      <c r="L60" s="524">
        <f>'参加選手登録表 (メール申込用)'!D27</f>
        <v>0</v>
      </c>
      <c r="M60" s="526">
        <f ca="1">YEAR(TODAY())-'参加選手登録表 (メール申込用)'!E27</f>
        <v>2023</v>
      </c>
    </row>
    <row r="61" spans="1:13" ht="18.75" customHeight="1" x14ac:dyDescent="0.3">
      <c r="A61" s="311" t="str">
        <f>IF('参加馬登録表 (メール申込用)'!J28="","",'参加馬登録表 (メール申込用)'!J28)</f>
        <v/>
      </c>
      <c r="B61" s="333" t="s">
        <v>96</v>
      </c>
      <c r="C61" s="333"/>
      <c r="D61" s="333"/>
      <c r="E61" s="333"/>
      <c r="F61" s="333"/>
      <c r="G61" s="333"/>
      <c r="H61" s="334"/>
      <c r="J61" s="314">
        <f>'参加選手登録表 (メール申込用)'!C27</f>
        <v>0</v>
      </c>
      <c r="K61" s="313" t="str">
        <f>'参加選手登録表 (メール申込用)'!G27</f>
        <v/>
      </c>
      <c r="L61" s="525"/>
      <c r="M61" s="527"/>
    </row>
    <row r="62" spans="1:13" ht="30.75" customHeight="1" x14ac:dyDescent="0.3">
      <c r="A62" s="307">
        <f>'参加馬登録表 (メール申込用)'!B29</f>
        <v>0</v>
      </c>
      <c r="B62" s="308">
        <f>'参加馬登録表 (メール申込用)'!A29</f>
        <v>0</v>
      </c>
      <c r="C62" s="236">
        <f>'参加馬登録表 (メール申込用)'!D29</f>
        <v>0</v>
      </c>
      <c r="D62" s="308">
        <f ca="1">YEAR(TODAY())-'参加馬登録表 (メール申込用)'!E29</f>
        <v>2023</v>
      </c>
      <c r="E62" s="308" t="str">
        <f>'参加馬登録表 (メール申込用)'!I29</f>
        <v xml:space="preserve"> </v>
      </c>
      <c r="F62" s="308">
        <f>'参加馬登録表 (メール申込用)'!H29</f>
        <v>0</v>
      </c>
      <c r="G62" s="308">
        <f>'参加馬登録表 (メール申込用)'!G29</f>
        <v>0</v>
      </c>
      <c r="H62" s="309">
        <f>'参加馬登録表 (メール申込用)'!F29</f>
        <v>0</v>
      </c>
      <c r="J62" s="310">
        <f>'参加選手登録表 (メール申込用)'!B28</f>
        <v>0</v>
      </c>
      <c r="K62" s="215">
        <f>'参加選手登録表 (メール申込用)'!A28</f>
        <v>0</v>
      </c>
      <c r="L62" s="524">
        <f>'参加選手登録表 (メール申込用)'!D28</f>
        <v>0</v>
      </c>
      <c r="M62" s="526">
        <f ca="1">YEAR(TODAY())-'参加選手登録表 (メール申込用)'!E28</f>
        <v>2023</v>
      </c>
    </row>
    <row r="63" spans="1:13" ht="18.75" customHeight="1" x14ac:dyDescent="0.3">
      <c r="A63" s="311" t="str">
        <f>IF('参加馬登録表 (メール申込用)'!J29="","",'参加馬登録表 (メール申込用)'!J29)</f>
        <v/>
      </c>
      <c r="B63" s="333" t="s">
        <v>96</v>
      </c>
      <c r="C63" s="333"/>
      <c r="D63" s="333"/>
      <c r="E63" s="333"/>
      <c r="F63" s="333"/>
      <c r="G63" s="333"/>
      <c r="H63" s="334"/>
      <c r="J63" s="314">
        <f>'参加選手登録表 (メール申込用)'!C28</f>
        <v>0</v>
      </c>
      <c r="K63" s="313" t="str">
        <f>'参加選手登録表 (メール申込用)'!G28</f>
        <v/>
      </c>
      <c r="L63" s="525"/>
      <c r="M63" s="527"/>
    </row>
    <row r="64" spans="1:13" ht="30.75" customHeight="1" x14ac:dyDescent="0.3">
      <c r="A64" s="307">
        <f>'参加馬登録表 (メール申込用)'!B30</f>
        <v>0</v>
      </c>
      <c r="B64" s="308">
        <f>'参加馬登録表 (メール申込用)'!A30</f>
        <v>0</v>
      </c>
      <c r="C64" s="236">
        <f>'参加馬登録表 (メール申込用)'!D30</f>
        <v>0</v>
      </c>
      <c r="D64" s="308">
        <f ca="1">YEAR(TODAY())-'参加馬登録表 (メール申込用)'!E30</f>
        <v>2023</v>
      </c>
      <c r="E64" s="308" t="str">
        <f>'参加馬登録表 (メール申込用)'!I30</f>
        <v xml:space="preserve"> </v>
      </c>
      <c r="F64" s="308">
        <f>'参加馬登録表 (メール申込用)'!H30</f>
        <v>0</v>
      </c>
      <c r="G64" s="308">
        <f>'参加馬登録表 (メール申込用)'!G30</f>
        <v>0</v>
      </c>
      <c r="H64" s="309">
        <f>'参加馬登録表 (メール申込用)'!F30</f>
        <v>0</v>
      </c>
      <c r="J64" s="310">
        <f>'参加選手登録表 (メール申込用)'!B29</f>
        <v>0</v>
      </c>
      <c r="K64" s="215">
        <f>'参加選手登録表 (メール申込用)'!A29</f>
        <v>0</v>
      </c>
      <c r="L64" s="524">
        <f>'参加選手登録表 (メール申込用)'!D29</f>
        <v>0</v>
      </c>
      <c r="M64" s="526">
        <f ca="1">YEAR(TODAY())-'参加選手登録表 (メール申込用)'!E29</f>
        <v>2023</v>
      </c>
    </row>
    <row r="65" spans="1:13" ht="18.75" customHeight="1" x14ac:dyDescent="0.3">
      <c r="A65" s="311" t="str">
        <f>IF('参加馬登録表 (メール申込用)'!J30="","",'参加馬登録表 (メール申込用)'!J30)</f>
        <v/>
      </c>
      <c r="B65" s="333" t="s">
        <v>96</v>
      </c>
      <c r="C65" s="333"/>
      <c r="D65" s="333"/>
      <c r="E65" s="333"/>
      <c r="F65" s="333"/>
      <c r="G65" s="333"/>
      <c r="H65" s="334"/>
      <c r="J65" s="314">
        <f>'参加選手登録表 (メール申込用)'!C29</f>
        <v>0</v>
      </c>
      <c r="K65" s="313" t="str">
        <f>'参加選手登録表 (メール申込用)'!G29</f>
        <v/>
      </c>
      <c r="L65" s="525"/>
      <c r="M65" s="527"/>
    </row>
    <row r="66" spans="1:13" ht="30.75" customHeight="1" x14ac:dyDescent="0.3">
      <c r="A66" s="307">
        <f>'参加馬登録表 (メール申込用)'!B31</f>
        <v>0</v>
      </c>
      <c r="B66" s="308">
        <f>'参加馬登録表 (メール申込用)'!A31</f>
        <v>0</v>
      </c>
      <c r="C66" s="236">
        <f>'参加馬登録表 (メール申込用)'!D31</f>
        <v>0</v>
      </c>
      <c r="D66" s="308">
        <f ca="1">YEAR(TODAY())-'参加馬登録表 (メール申込用)'!E31</f>
        <v>2023</v>
      </c>
      <c r="E66" s="308" t="str">
        <f>'参加馬登録表 (メール申込用)'!I31</f>
        <v xml:space="preserve"> </v>
      </c>
      <c r="F66" s="308">
        <f>'参加馬登録表 (メール申込用)'!H31</f>
        <v>0</v>
      </c>
      <c r="G66" s="308">
        <f>'参加馬登録表 (メール申込用)'!G31</f>
        <v>0</v>
      </c>
      <c r="H66" s="309">
        <f>'参加馬登録表 (メール申込用)'!F31</f>
        <v>0</v>
      </c>
      <c r="J66" s="310">
        <f>'参加選手登録表 (メール申込用)'!B30</f>
        <v>0</v>
      </c>
      <c r="K66" s="215">
        <f>'参加選手登録表 (メール申込用)'!A30</f>
        <v>0</v>
      </c>
      <c r="L66" s="524">
        <f>'参加選手登録表 (メール申込用)'!D30</f>
        <v>0</v>
      </c>
      <c r="M66" s="526">
        <f ca="1">YEAR(TODAY())-'参加選手登録表 (メール申込用)'!E30</f>
        <v>2023</v>
      </c>
    </row>
    <row r="67" spans="1:13" ht="18.75" customHeight="1" x14ac:dyDescent="0.3">
      <c r="A67" s="311" t="str">
        <f>IF('参加馬登録表 (メール申込用)'!J31="","",'参加馬登録表 (メール申込用)'!J31)</f>
        <v/>
      </c>
      <c r="B67" s="342" t="s">
        <v>96</v>
      </c>
      <c r="C67" s="343"/>
      <c r="D67" s="343"/>
      <c r="E67" s="343"/>
      <c r="F67" s="343"/>
      <c r="G67" s="343"/>
      <c r="H67" s="344"/>
      <c r="J67" s="314">
        <f>'参加選手登録表 (メール申込用)'!C30</f>
        <v>0</v>
      </c>
      <c r="K67" s="313" t="str">
        <f>'参加選手登録表 (メール申込用)'!G30</f>
        <v/>
      </c>
      <c r="L67" s="525"/>
      <c r="M67" s="527"/>
    </row>
    <row r="68" spans="1:13" ht="30.75" customHeight="1" x14ac:dyDescent="0.3">
      <c r="A68" s="307">
        <f>'参加馬登録表 (メール申込用)'!B32</f>
        <v>0</v>
      </c>
      <c r="B68" s="308">
        <f>'参加馬登録表 (メール申込用)'!A32</f>
        <v>0</v>
      </c>
      <c r="C68" s="236">
        <f>'参加馬登録表 (メール申込用)'!D32</f>
        <v>0</v>
      </c>
      <c r="D68" s="308">
        <f ca="1">YEAR(TODAY())-'参加馬登録表 (メール申込用)'!E32</f>
        <v>2023</v>
      </c>
      <c r="E68" s="308" t="str">
        <f>'参加馬登録表 (メール申込用)'!I32</f>
        <v xml:space="preserve"> </v>
      </c>
      <c r="F68" s="308">
        <f>'参加馬登録表 (メール申込用)'!H32</f>
        <v>0</v>
      </c>
      <c r="G68" s="308">
        <f>'参加馬登録表 (メール申込用)'!G32</f>
        <v>0</v>
      </c>
      <c r="H68" s="309">
        <f>'参加馬登録表 (メール申込用)'!F32</f>
        <v>0</v>
      </c>
      <c r="J68" s="310">
        <f>'参加選手登録表 (メール申込用)'!B31</f>
        <v>0</v>
      </c>
      <c r="K68" s="215">
        <f>'参加選手登録表 (メール申込用)'!A31</f>
        <v>0</v>
      </c>
      <c r="L68" s="524">
        <f>'参加選手登録表 (メール申込用)'!D31</f>
        <v>0</v>
      </c>
      <c r="M68" s="526">
        <f ca="1">YEAR(TODAY())-'参加選手登録表 (メール申込用)'!E31</f>
        <v>2023</v>
      </c>
    </row>
    <row r="69" spans="1:13" ht="18.75" customHeight="1" x14ac:dyDescent="0.3">
      <c r="A69" s="311" t="str">
        <f>IF('参加馬登録表 (メール申込用)'!J32="","",'参加馬登録表 (メール申込用)'!J32)</f>
        <v/>
      </c>
      <c r="B69" s="342" t="s">
        <v>96</v>
      </c>
      <c r="C69" s="343"/>
      <c r="D69" s="343"/>
      <c r="E69" s="343"/>
      <c r="F69" s="343"/>
      <c r="G69" s="343"/>
      <c r="H69" s="344"/>
      <c r="J69" s="314">
        <f>'参加選手登録表 (メール申込用)'!C31</f>
        <v>0</v>
      </c>
      <c r="K69" s="313" t="str">
        <f>'参加選手登録表 (メール申込用)'!G31</f>
        <v/>
      </c>
      <c r="L69" s="525"/>
      <c r="M69" s="527"/>
    </row>
    <row r="70" spans="1:13" ht="30.75" customHeight="1" x14ac:dyDescent="0.3">
      <c r="A70" s="307">
        <f>'参加馬登録表 (メール申込用)'!B33</f>
        <v>0</v>
      </c>
      <c r="B70" s="308">
        <f>'参加馬登録表 (メール申込用)'!A33</f>
        <v>0</v>
      </c>
      <c r="C70" s="236">
        <f>'参加馬登録表 (メール申込用)'!D33</f>
        <v>0</v>
      </c>
      <c r="D70" s="308">
        <f ca="1">YEAR(TODAY())-'参加馬登録表 (メール申込用)'!E33</f>
        <v>2023</v>
      </c>
      <c r="E70" s="308" t="str">
        <f>'参加馬登録表 (メール申込用)'!I33</f>
        <v xml:space="preserve"> </v>
      </c>
      <c r="F70" s="308">
        <f>'参加馬登録表 (メール申込用)'!H33</f>
        <v>0</v>
      </c>
      <c r="G70" s="308">
        <f>'参加馬登録表 (メール申込用)'!G33</f>
        <v>0</v>
      </c>
      <c r="H70" s="309">
        <f>'参加馬登録表 (メール申込用)'!F33</f>
        <v>0</v>
      </c>
      <c r="J70" s="310">
        <f>'参加選手登録表 (メール申込用)'!B32</f>
        <v>0</v>
      </c>
      <c r="K70" s="215">
        <f>'参加選手登録表 (メール申込用)'!A32</f>
        <v>0</v>
      </c>
      <c r="L70" s="524">
        <f>'参加選手登録表 (メール申込用)'!D32</f>
        <v>0</v>
      </c>
      <c r="M70" s="526">
        <f ca="1">YEAR(TODAY())-'参加選手登録表 (メール申込用)'!E32</f>
        <v>2023</v>
      </c>
    </row>
    <row r="71" spans="1:13" ht="18.75" customHeight="1" x14ac:dyDescent="0.3">
      <c r="A71" s="311" t="str">
        <f>IF('参加馬登録表 (メール申込用)'!J33="","",'参加馬登録表 (メール申込用)'!J33)</f>
        <v/>
      </c>
      <c r="B71" s="342" t="s">
        <v>96</v>
      </c>
      <c r="C71" s="343"/>
      <c r="D71" s="343"/>
      <c r="E71" s="343"/>
      <c r="F71" s="343"/>
      <c r="G71" s="343"/>
      <c r="H71" s="344"/>
      <c r="J71" s="314">
        <f>'参加選手登録表 (メール申込用)'!C32</f>
        <v>0</v>
      </c>
      <c r="K71" s="313" t="str">
        <f>'参加選手登録表 (メール申込用)'!G32</f>
        <v/>
      </c>
      <c r="L71" s="525"/>
      <c r="M71" s="527"/>
    </row>
    <row r="72" spans="1:13" ht="30.75" customHeight="1" x14ac:dyDescent="0.3">
      <c r="A72" s="307">
        <f>'参加馬登録表 (メール申込用)'!B34</f>
        <v>0</v>
      </c>
      <c r="B72" s="308">
        <f>'参加馬登録表 (メール申込用)'!A34</f>
        <v>0</v>
      </c>
      <c r="C72" s="236">
        <f>'参加馬登録表 (メール申込用)'!D34</f>
        <v>0</v>
      </c>
      <c r="D72" s="308">
        <f ca="1">YEAR(TODAY())-'参加馬登録表 (メール申込用)'!E34</f>
        <v>2023</v>
      </c>
      <c r="E72" s="308" t="str">
        <f>'参加馬登録表 (メール申込用)'!I34</f>
        <v xml:space="preserve"> </v>
      </c>
      <c r="F72" s="308">
        <f>'参加馬登録表 (メール申込用)'!H34</f>
        <v>0</v>
      </c>
      <c r="G72" s="308">
        <f>'参加馬登録表 (メール申込用)'!G34</f>
        <v>0</v>
      </c>
      <c r="H72" s="309">
        <f>'参加馬登録表 (メール申込用)'!F34</f>
        <v>0</v>
      </c>
      <c r="J72" s="310">
        <f>'参加選手登録表 (メール申込用)'!B33</f>
        <v>0</v>
      </c>
      <c r="K72" s="215">
        <f>'参加選手登録表 (メール申込用)'!A33</f>
        <v>0</v>
      </c>
      <c r="L72" s="524">
        <f>'参加選手登録表 (メール申込用)'!D33</f>
        <v>0</v>
      </c>
      <c r="M72" s="526">
        <f ca="1">YEAR(TODAY())-'参加選手登録表 (メール申込用)'!E33</f>
        <v>2023</v>
      </c>
    </row>
    <row r="73" spans="1:13" ht="18.75" customHeight="1" x14ac:dyDescent="0.3">
      <c r="A73" s="315" t="str">
        <f>IF('参加馬登録表 (メール申込用)'!J34="","",'参加馬登録表 (メール申込用)'!J34)</f>
        <v/>
      </c>
      <c r="B73" s="333" t="s">
        <v>96</v>
      </c>
      <c r="C73" s="333"/>
      <c r="D73" s="333"/>
      <c r="E73" s="333"/>
      <c r="F73" s="333"/>
      <c r="G73" s="333"/>
      <c r="H73" s="334"/>
      <c r="J73" s="314">
        <f>'参加選手登録表 (メール申込用)'!C33</f>
        <v>0</v>
      </c>
      <c r="K73" s="313" t="str">
        <f>'参加選手登録表 (メール申込用)'!G33</f>
        <v/>
      </c>
      <c r="L73" s="525"/>
      <c r="M73" s="527"/>
    </row>
    <row r="74" spans="1:13" ht="30.75" customHeight="1" x14ac:dyDescent="0.3">
      <c r="A74" s="316">
        <f>'参加馬登録表 (メール申込用)'!B35</f>
        <v>0</v>
      </c>
      <c r="B74" s="308">
        <f>'参加馬登録表 (メール申込用)'!A35</f>
        <v>0</v>
      </c>
      <c r="C74" s="236">
        <f>'参加馬登録表 (メール申込用)'!D35</f>
        <v>0</v>
      </c>
      <c r="D74" s="308">
        <f>'参加馬登録表 (メール申込用)'!E35</f>
        <v>0</v>
      </c>
      <c r="E74" s="308" t="str">
        <f>'参加馬登録表 (メール申込用)'!I35</f>
        <v xml:space="preserve"> </v>
      </c>
      <c r="F74" s="308">
        <f>'参加馬登録表 (メール申込用)'!H35</f>
        <v>0</v>
      </c>
      <c r="G74" s="308">
        <f>'参加馬登録表 (メール申込用)'!G35</f>
        <v>0</v>
      </c>
      <c r="H74" s="309">
        <f>'参加馬登録表 (メール申込用)'!F35</f>
        <v>0</v>
      </c>
      <c r="J74" s="310">
        <f>'参加選手登録表 (メール申込用)'!B34</f>
        <v>0</v>
      </c>
      <c r="K74" s="215">
        <f>'参加選手登録表 (メール申込用)'!A34</f>
        <v>0</v>
      </c>
      <c r="L74" s="524">
        <f>'参加選手登録表 (メール申込用)'!D34</f>
        <v>0</v>
      </c>
      <c r="M74" s="526">
        <f ca="1">YEAR(TODAY())-'参加選手登録表 (メール申込用)'!E34</f>
        <v>2023</v>
      </c>
    </row>
    <row r="75" spans="1:13" ht="18.75" customHeight="1" thickBot="1" x14ac:dyDescent="0.35">
      <c r="A75" s="317" t="str">
        <f>IF('参加馬登録表 (メール申込用)'!J35="","",'参加馬登録表 (メール申込用)'!J35)</f>
        <v/>
      </c>
      <c r="B75" s="531" t="s">
        <v>96</v>
      </c>
      <c r="C75" s="531"/>
      <c r="D75" s="531"/>
      <c r="E75" s="531"/>
      <c r="F75" s="531"/>
      <c r="G75" s="531"/>
      <c r="H75" s="532"/>
      <c r="J75" s="314">
        <f>'参加選手登録表 (メール申込用)'!C34</f>
        <v>0</v>
      </c>
      <c r="K75" s="313">
        <f>'参加選手登録表 (メール申込用)'!G34</f>
        <v>0</v>
      </c>
      <c r="L75" s="525"/>
      <c r="M75" s="527"/>
    </row>
    <row r="76" spans="1:13" ht="37.5" customHeight="1" thickBot="1" x14ac:dyDescent="0.35">
      <c r="A76" s="327" t="str">
        <f>A1</f>
        <v>ナス・オータムホースショー2023 参加人馬登録表</v>
      </c>
      <c r="B76" s="328"/>
      <c r="C76" s="329"/>
      <c r="D76" s="186"/>
      <c r="E76" s="533" t="str">
        <f>E1&amp;"（4）"</f>
        <v>団体名：（4）</v>
      </c>
      <c r="F76" s="533"/>
      <c r="G76" s="533"/>
      <c r="H76" s="533"/>
      <c r="I76" s="300"/>
      <c r="J76" s="534" t="str">
        <f>J1</f>
        <v>担当：（）</v>
      </c>
      <c r="K76" s="533"/>
      <c r="L76" s="533"/>
      <c r="M76" s="533"/>
    </row>
    <row r="77" spans="1:13" ht="11.25" customHeight="1" thickBot="1" x14ac:dyDescent="0.35"/>
    <row r="78" spans="1:13" ht="22.5" customHeight="1" thickBot="1" x14ac:dyDescent="0.35">
      <c r="A78" s="210" t="s">
        <v>8</v>
      </c>
      <c r="B78" s="211"/>
      <c r="C78" s="187"/>
      <c r="D78" s="187"/>
      <c r="E78" s="212"/>
      <c r="F78" s="187"/>
      <c r="G78" s="187"/>
      <c r="H78" s="216"/>
      <c r="J78" s="210" t="s">
        <v>9</v>
      </c>
      <c r="K78" s="301"/>
      <c r="L78" s="301"/>
      <c r="M78" s="302"/>
    </row>
    <row r="79" spans="1:13" ht="15" customHeight="1" x14ac:dyDescent="0.3">
      <c r="A79" s="303" t="s">
        <v>95</v>
      </c>
      <c r="B79" s="304" t="s">
        <v>91</v>
      </c>
      <c r="C79" s="304" t="s">
        <v>2</v>
      </c>
      <c r="D79" s="304" t="s">
        <v>5</v>
      </c>
      <c r="E79" s="217" t="s">
        <v>4</v>
      </c>
      <c r="F79" s="217" t="s">
        <v>0</v>
      </c>
      <c r="G79" s="304" t="s">
        <v>3</v>
      </c>
      <c r="H79" s="305" t="s">
        <v>1</v>
      </c>
      <c r="J79" s="227" t="s">
        <v>145</v>
      </c>
      <c r="K79" s="217" t="s">
        <v>91</v>
      </c>
      <c r="L79" s="335" t="s">
        <v>2</v>
      </c>
      <c r="M79" s="337" t="s">
        <v>92</v>
      </c>
    </row>
    <row r="80" spans="1:13" ht="15" customHeight="1" x14ac:dyDescent="0.3">
      <c r="A80" s="306" t="s">
        <v>90</v>
      </c>
      <c r="B80" s="331" t="s">
        <v>18</v>
      </c>
      <c r="C80" s="331"/>
      <c r="D80" s="331"/>
      <c r="E80" s="331"/>
      <c r="F80" s="331"/>
      <c r="G80" s="331"/>
      <c r="H80" s="332"/>
      <c r="J80" s="228" t="s">
        <v>93</v>
      </c>
      <c r="K80" s="222" t="s">
        <v>94</v>
      </c>
      <c r="L80" s="336"/>
      <c r="M80" s="338"/>
    </row>
    <row r="81" spans="1:13" ht="30.75" customHeight="1" x14ac:dyDescent="0.3">
      <c r="A81" s="307">
        <f>'参加馬登録表 (メール申込用)'!B51</f>
        <v>0</v>
      </c>
      <c r="B81" s="308">
        <f>'参加馬登録表 (メール申込用)'!A51</f>
        <v>0</v>
      </c>
      <c r="C81" s="236">
        <f>'参加馬登録表 (メール申込用)'!D51</f>
        <v>0</v>
      </c>
      <c r="D81" s="308">
        <f ca="1">YEAR(TODAY())-'参加馬登録表 (メール申込用)'!E51</f>
        <v>2023</v>
      </c>
      <c r="E81" s="308" t="str">
        <f>'参加馬登録表 (メール申込用)'!I51</f>
        <v xml:space="preserve"> </v>
      </c>
      <c r="F81" s="308">
        <f>'参加馬登録表 (メール申込用)'!H51</f>
        <v>0</v>
      </c>
      <c r="G81" s="308">
        <f>'参加馬登録表 (メール申込用)'!G51</f>
        <v>0</v>
      </c>
      <c r="H81" s="309">
        <f>'参加馬登録表 (メール申込用)'!F51</f>
        <v>0</v>
      </c>
      <c r="J81" s="310">
        <f>'参加選手登録表 (メール申込用)'!B80</f>
        <v>0</v>
      </c>
      <c r="K81" s="215">
        <f>'参加選手登録表 (メール申込用)'!A80</f>
        <v>0</v>
      </c>
      <c r="L81" s="524">
        <f>'参加選手登録表 (メール申込用)'!D80</f>
        <v>0</v>
      </c>
      <c r="M81" s="526">
        <f>'参加選手登録表 (メール申込用)'!E80</f>
        <v>0</v>
      </c>
    </row>
    <row r="82" spans="1:13" ht="18.75" customHeight="1" x14ac:dyDescent="0.3">
      <c r="A82" s="311" t="str">
        <f>IF('参加馬登録表 (メール申込用)'!J51="","",'参加馬登録表 (メール申込用)'!J51)</f>
        <v/>
      </c>
      <c r="B82" s="333" t="s">
        <v>96</v>
      </c>
      <c r="C82" s="333"/>
      <c r="D82" s="333"/>
      <c r="E82" s="333"/>
      <c r="F82" s="333"/>
      <c r="G82" s="333"/>
      <c r="H82" s="334"/>
      <c r="J82" s="312">
        <f>'参加選手登録表 (メール申込用)'!C80</f>
        <v>0</v>
      </c>
      <c r="K82" s="313">
        <f>'参加選手登録表 (メール申込用)'!G80</f>
        <v>0</v>
      </c>
      <c r="L82" s="525"/>
      <c r="M82" s="527"/>
    </row>
    <row r="83" spans="1:13" ht="30.75" customHeight="1" x14ac:dyDescent="0.3">
      <c r="A83" s="307">
        <f>'参加馬登録表 (メール申込用)'!B52</f>
        <v>0</v>
      </c>
      <c r="B83" s="308">
        <f>'参加馬登録表 (メール申込用)'!A52</f>
        <v>0</v>
      </c>
      <c r="C83" s="236">
        <f>'参加馬登録表 (メール申込用)'!D52</f>
        <v>0</v>
      </c>
      <c r="D83" s="308">
        <f ca="1">YEAR(TODAY())-'参加馬登録表 (メール申込用)'!E52</f>
        <v>2023</v>
      </c>
      <c r="E83" s="308" t="str">
        <f>'参加馬登録表 (メール申込用)'!I52</f>
        <v xml:space="preserve"> </v>
      </c>
      <c r="F83" s="308">
        <f>'参加馬登録表 (メール申込用)'!H52</f>
        <v>0</v>
      </c>
      <c r="G83" s="308">
        <f>'参加馬登録表 (メール申込用)'!G52</f>
        <v>0</v>
      </c>
      <c r="H83" s="309">
        <f>'参加馬登録表 (メール申込用)'!F52</f>
        <v>0</v>
      </c>
      <c r="J83" s="310">
        <f>'参加選手登録表 (メール申込用)'!B81</f>
        <v>0</v>
      </c>
      <c r="K83" s="215">
        <f>'参加選手登録表 (メール申込用)'!A81</f>
        <v>0</v>
      </c>
      <c r="L83" s="524">
        <f>'参加選手登録表 (メール申込用)'!D81</f>
        <v>0</v>
      </c>
      <c r="M83" s="526">
        <f>'参加選手登録表 (メール申込用)'!E81</f>
        <v>0</v>
      </c>
    </row>
    <row r="84" spans="1:13" ht="18.75" customHeight="1" x14ac:dyDescent="0.3">
      <c r="A84" s="311" t="str">
        <f>IF('参加馬登録表 (メール申込用)'!J52="","",'参加馬登録表 (メール申込用)'!J52)</f>
        <v/>
      </c>
      <c r="B84" s="333" t="s">
        <v>96</v>
      </c>
      <c r="C84" s="333"/>
      <c r="D84" s="333"/>
      <c r="E84" s="333"/>
      <c r="F84" s="333"/>
      <c r="G84" s="333"/>
      <c r="H84" s="334"/>
      <c r="J84" s="314">
        <f>'参加選手登録表 (メール申込用)'!C81</f>
        <v>0</v>
      </c>
      <c r="K84" s="313">
        <f>'参加選手登録表 (メール申込用)'!G81</f>
        <v>0</v>
      </c>
      <c r="L84" s="525"/>
      <c r="M84" s="527"/>
    </row>
    <row r="85" spans="1:13" ht="30.75" customHeight="1" x14ac:dyDescent="0.3">
      <c r="A85" s="307">
        <f>'参加馬登録表 (メール申込用)'!B53</f>
        <v>0</v>
      </c>
      <c r="B85" s="308">
        <f>'参加馬登録表 (メール申込用)'!A53</f>
        <v>0</v>
      </c>
      <c r="C85" s="236">
        <f>'参加馬登録表 (メール申込用)'!D53</f>
        <v>0</v>
      </c>
      <c r="D85" s="308">
        <f ca="1">YEAR(TODAY())-'参加馬登録表 (メール申込用)'!E53</f>
        <v>2023</v>
      </c>
      <c r="E85" s="308" t="str">
        <f>'参加馬登録表 (メール申込用)'!I53</f>
        <v xml:space="preserve"> </v>
      </c>
      <c r="F85" s="308">
        <f>'参加馬登録表 (メール申込用)'!H53</f>
        <v>0</v>
      </c>
      <c r="G85" s="308">
        <f>'参加馬登録表 (メール申込用)'!G53</f>
        <v>0</v>
      </c>
      <c r="H85" s="309">
        <f>'参加馬登録表 (メール申込用)'!F53</f>
        <v>0</v>
      </c>
      <c r="J85" s="310"/>
      <c r="K85" s="215"/>
      <c r="L85" s="524" t="s">
        <v>148</v>
      </c>
      <c r="M85" s="526"/>
    </row>
    <row r="86" spans="1:13" ht="18.75" customHeight="1" x14ac:dyDescent="0.3">
      <c r="A86" s="311" t="str">
        <f>IF('参加馬登録表 (メール申込用)'!J53="","",'参加馬登録表 (メール申込用)'!J53)</f>
        <v/>
      </c>
      <c r="B86" s="333" t="s">
        <v>96</v>
      </c>
      <c r="C86" s="333"/>
      <c r="D86" s="333"/>
      <c r="E86" s="333"/>
      <c r="F86" s="333"/>
      <c r="G86" s="333"/>
      <c r="H86" s="334"/>
      <c r="J86" s="314"/>
      <c r="K86" s="313" t="s">
        <v>197</v>
      </c>
      <c r="L86" s="525"/>
      <c r="M86" s="527"/>
    </row>
    <row r="87" spans="1:13" ht="30.75" customHeight="1" x14ac:dyDescent="0.3">
      <c r="A87" s="307">
        <f>'参加馬登録表 (メール申込用)'!B54</f>
        <v>0</v>
      </c>
      <c r="B87" s="308">
        <f>'参加馬登録表 (メール申込用)'!A54</f>
        <v>0</v>
      </c>
      <c r="C87" s="236">
        <f>'参加馬登録表 (メール申込用)'!D54</f>
        <v>0</v>
      </c>
      <c r="D87" s="308">
        <f ca="1">YEAR(TODAY())-'参加馬登録表 (メール申込用)'!E54</f>
        <v>2023</v>
      </c>
      <c r="E87" s="308" t="str">
        <f>'参加馬登録表 (メール申込用)'!I54</f>
        <v xml:space="preserve"> </v>
      </c>
      <c r="F87" s="308">
        <f>'参加馬登録表 (メール申込用)'!H54</f>
        <v>0</v>
      </c>
      <c r="G87" s="308">
        <f>'参加馬登録表 (メール申込用)'!G54</f>
        <v>0</v>
      </c>
      <c r="H87" s="309">
        <f>'参加馬登録表 (メール申込用)'!F54</f>
        <v>0</v>
      </c>
      <c r="J87" s="310"/>
      <c r="K87" s="215"/>
      <c r="L87" s="524" t="s">
        <v>148</v>
      </c>
      <c r="M87" s="526"/>
    </row>
    <row r="88" spans="1:13" ht="18.75" customHeight="1" x14ac:dyDescent="0.3">
      <c r="A88" s="311" t="str">
        <f>IF('参加馬登録表 (メール申込用)'!J54="","",'参加馬登録表 (メール申込用)'!J54)</f>
        <v/>
      </c>
      <c r="B88" s="333" t="s">
        <v>96</v>
      </c>
      <c r="C88" s="333"/>
      <c r="D88" s="333"/>
      <c r="E88" s="333"/>
      <c r="F88" s="333"/>
      <c r="G88" s="333"/>
      <c r="H88" s="334"/>
      <c r="J88" s="314"/>
      <c r="K88" s="313" t="s">
        <v>197</v>
      </c>
      <c r="L88" s="525"/>
      <c r="M88" s="527"/>
    </row>
    <row r="89" spans="1:13" ht="30.75" customHeight="1" x14ac:dyDescent="0.3">
      <c r="A89" s="307">
        <f>'参加馬登録表 (メール申込用)'!B55</f>
        <v>0</v>
      </c>
      <c r="B89" s="308">
        <f>'参加馬登録表 (メール申込用)'!A55</f>
        <v>0</v>
      </c>
      <c r="C89" s="236">
        <f>'参加馬登録表 (メール申込用)'!D55</f>
        <v>0</v>
      </c>
      <c r="D89" s="308">
        <f ca="1">YEAR(TODAY())-'参加馬登録表 (メール申込用)'!E55</f>
        <v>2023</v>
      </c>
      <c r="E89" s="308">
        <f>'参加馬登録表 (メール申込用)'!I55</f>
        <v>0</v>
      </c>
      <c r="F89" s="308">
        <f>'参加馬登録表 (メール申込用)'!H55</f>
        <v>0</v>
      </c>
      <c r="G89" s="308">
        <f>'参加馬登録表 (メール申込用)'!G55</f>
        <v>0</v>
      </c>
      <c r="H89" s="309">
        <f>'参加馬登録表 (メール申込用)'!F55</f>
        <v>0</v>
      </c>
      <c r="J89" s="310"/>
      <c r="K89" s="215"/>
      <c r="L89" s="524" t="s">
        <v>148</v>
      </c>
      <c r="M89" s="526"/>
    </row>
    <row r="90" spans="1:13" ht="18.75" customHeight="1" x14ac:dyDescent="0.3">
      <c r="A90" s="311" t="str">
        <f>IF('参加馬登録表 (メール申込用)'!J55="","",'参加馬登録表 (メール申込用)'!J55)</f>
        <v/>
      </c>
      <c r="B90" s="333" t="s">
        <v>96</v>
      </c>
      <c r="C90" s="333"/>
      <c r="D90" s="333"/>
      <c r="E90" s="333"/>
      <c r="F90" s="333"/>
      <c r="G90" s="333"/>
      <c r="H90" s="334"/>
      <c r="J90" s="314"/>
      <c r="K90" s="313" t="s">
        <v>197</v>
      </c>
      <c r="L90" s="525"/>
      <c r="M90" s="527"/>
    </row>
    <row r="91" spans="1:13" ht="30.75" customHeight="1" x14ac:dyDescent="0.3">
      <c r="A91" s="307">
        <f>'参加馬登録表 (メール申込用)'!B56</f>
        <v>0</v>
      </c>
      <c r="B91" s="308">
        <f>'参加馬登録表 (メール申込用)'!A56</f>
        <v>0</v>
      </c>
      <c r="C91" s="236">
        <f>'参加馬登録表 (メール申込用)'!D56</f>
        <v>0</v>
      </c>
      <c r="D91" s="308">
        <f ca="1">YEAR(TODAY())-'参加馬登録表 (メール申込用)'!E56</f>
        <v>2023</v>
      </c>
      <c r="E91" s="308">
        <f>'参加馬登録表 (メール申込用)'!I56</f>
        <v>0</v>
      </c>
      <c r="F91" s="308">
        <f>'参加馬登録表 (メール申込用)'!H56</f>
        <v>0</v>
      </c>
      <c r="G91" s="308">
        <f>'参加馬登録表 (メール申込用)'!G56</f>
        <v>0</v>
      </c>
      <c r="H91" s="309">
        <f>'参加馬登録表 (メール申込用)'!F56</f>
        <v>0</v>
      </c>
      <c r="J91" s="310"/>
      <c r="K91" s="215"/>
      <c r="L91" s="524" t="s">
        <v>148</v>
      </c>
      <c r="M91" s="526"/>
    </row>
    <row r="92" spans="1:13" ht="18.75" customHeight="1" x14ac:dyDescent="0.3">
      <c r="A92" s="311" t="str">
        <f>IF('参加馬登録表 (メール申込用)'!J56="","",'参加馬登録表 (メール申込用)'!J56)</f>
        <v/>
      </c>
      <c r="B92" s="342" t="s">
        <v>96</v>
      </c>
      <c r="C92" s="343"/>
      <c r="D92" s="343"/>
      <c r="E92" s="343"/>
      <c r="F92" s="343"/>
      <c r="G92" s="343"/>
      <c r="H92" s="344"/>
      <c r="J92" s="314"/>
      <c r="K92" s="313" t="s">
        <v>197</v>
      </c>
      <c r="L92" s="525"/>
      <c r="M92" s="527"/>
    </row>
    <row r="93" spans="1:13" ht="30.75" customHeight="1" x14ac:dyDescent="0.3">
      <c r="A93" s="307">
        <f>'参加馬登録表 (メール申込用)'!B57</f>
        <v>0</v>
      </c>
      <c r="B93" s="308">
        <f>'参加馬登録表 (メール申込用)'!A57</f>
        <v>0</v>
      </c>
      <c r="C93" s="236">
        <f>'参加馬登録表 (メール申込用)'!D57</f>
        <v>0</v>
      </c>
      <c r="D93" s="308">
        <f ca="1">YEAR(TODAY())-'参加馬登録表 (メール申込用)'!E57</f>
        <v>2023</v>
      </c>
      <c r="E93" s="308">
        <f>'参加馬登録表 (メール申込用)'!I57</f>
        <v>0</v>
      </c>
      <c r="F93" s="308">
        <f>'参加馬登録表 (メール申込用)'!H57</f>
        <v>0</v>
      </c>
      <c r="G93" s="308">
        <f>'参加馬登録表 (メール申込用)'!G57</f>
        <v>0</v>
      </c>
      <c r="H93" s="309">
        <f>'参加馬登録表 (メール申込用)'!F57</f>
        <v>0</v>
      </c>
      <c r="J93" s="310"/>
      <c r="K93" s="215"/>
      <c r="L93" s="524" t="s">
        <v>148</v>
      </c>
      <c r="M93" s="526"/>
    </row>
    <row r="94" spans="1:13" ht="18.75" customHeight="1" x14ac:dyDescent="0.3">
      <c r="A94" s="311" t="str">
        <f>IF('参加馬登録表 (メール申込用)'!J57="","",'参加馬登録表 (メール申込用)'!J57)</f>
        <v/>
      </c>
      <c r="B94" s="342" t="s">
        <v>96</v>
      </c>
      <c r="C94" s="343"/>
      <c r="D94" s="343"/>
      <c r="E94" s="343"/>
      <c r="F94" s="343"/>
      <c r="G94" s="343"/>
      <c r="H94" s="344"/>
      <c r="J94" s="314"/>
      <c r="K94" s="313" t="s">
        <v>197</v>
      </c>
      <c r="L94" s="525"/>
      <c r="M94" s="527"/>
    </row>
    <row r="95" spans="1:13" ht="30.75" customHeight="1" x14ac:dyDescent="0.3">
      <c r="A95" s="307">
        <f>'参加馬登録表 (メール申込用)'!B58</f>
        <v>0</v>
      </c>
      <c r="B95" s="308">
        <f>'参加馬登録表 (メール申込用)'!A58</f>
        <v>0</v>
      </c>
      <c r="C95" s="236">
        <f>'参加馬登録表 (メール申込用)'!D58</f>
        <v>0</v>
      </c>
      <c r="D95" s="308">
        <f ca="1">YEAR(TODAY())-'参加馬登録表 (メール申込用)'!E58</f>
        <v>2023</v>
      </c>
      <c r="E95" s="308">
        <f>'参加馬登録表 (メール申込用)'!I58</f>
        <v>0</v>
      </c>
      <c r="F95" s="308">
        <f>'参加馬登録表 (メール申込用)'!H58</f>
        <v>0</v>
      </c>
      <c r="G95" s="308">
        <f>'参加馬登録表 (メール申込用)'!G58</f>
        <v>0</v>
      </c>
      <c r="H95" s="309">
        <f>'参加馬登録表 (メール申込用)'!F58</f>
        <v>0</v>
      </c>
      <c r="J95" s="310"/>
      <c r="K95" s="215"/>
      <c r="L95" s="524" t="s">
        <v>148</v>
      </c>
      <c r="M95" s="526"/>
    </row>
    <row r="96" spans="1:13" ht="18.75" customHeight="1" x14ac:dyDescent="0.3">
      <c r="A96" s="311" t="str">
        <f>IF('参加馬登録表 (メール申込用)'!J58="","",'参加馬登録表 (メール申込用)'!J58)</f>
        <v/>
      </c>
      <c r="B96" s="342" t="s">
        <v>96</v>
      </c>
      <c r="C96" s="343"/>
      <c r="D96" s="343"/>
      <c r="E96" s="343"/>
      <c r="F96" s="343"/>
      <c r="G96" s="343"/>
      <c r="H96" s="344"/>
      <c r="J96" s="314"/>
      <c r="K96" s="313" t="s">
        <v>197</v>
      </c>
      <c r="L96" s="525"/>
      <c r="M96" s="527"/>
    </row>
    <row r="97" spans="1:13" ht="30.75" customHeight="1" x14ac:dyDescent="0.3">
      <c r="A97" s="307">
        <f>'参加馬登録表 (メール申込用)'!B59</f>
        <v>0</v>
      </c>
      <c r="B97" s="308">
        <f>'参加馬登録表 (メール申込用)'!A59</f>
        <v>0</v>
      </c>
      <c r="C97" s="236">
        <f>'参加馬登録表 (メール申込用)'!D59</f>
        <v>0</v>
      </c>
      <c r="D97" s="308">
        <f ca="1">YEAR(TODAY())-'参加馬登録表 (メール申込用)'!E59</f>
        <v>2023</v>
      </c>
      <c r="E97" s="308">
        <f>'参加馬登録表 (メール申込用)'!I59</f>
        <v>0</v>
      </c>
      <c r="F97" s="308">
        <f>'参加馬登録表 (メール申込用)'!H59</f>
        <v>0</v>
      </c>
      <c r="G97" s="308">
        <f>'参加馬登録表 (メール申込用)'!G59</f>
        <v>0</v>
      </c>
      <c r="H97" s="309">
        <f>'参加馬登録表 (メール申込用)'!F59</f>
        <v>0</v>
      </c>
      <c r="J97" s="310"/>
      <c r="K97" s="215"/>
      <c r="L97" s="524" t="s">
        <v>148</v>
      </c>
      <c r="M97" s="526"/>
    </row>
    <row r="98" spans="1:13" ht="18.75" customHeight="1" x14ac:dyDescent="0.3">
      <c r="A98" s="315" t="str">
        <f>IF('参加馬登録表 (メール申込用)'!J59="","",'参加馬登録表 (メール申込用)'!J59)</f>
        <v/>
      </c>
      <c r="B98" s="333" t="s">
        <v>96</v>
      </c>
      <c r="C98" s="333"/>
      <c r="D98" s="333"/>
      <c r="E98" s="333"/>
      <c r="F98" s="333"/>
      <c r="G98" s="333"/>
      <c r="H98" s="334"/>
      <c r="J98" s="314"/>
      <c r="K98" s="313" t="s">
        <v>197</v>
      </c>
      <c r="L98" s="525"/>
      <c r="M98" s="527"/>
    </row>
    <row r="99" spans="1:13" ht="30.75" customHeight="1" x14ac:dyDescent="0.3">
      <c r="A99" s="316">
        <f>'参加馬登録表 (メール申込用)'!B60</f>
        <v>0</v>
      </c>
      <c r="B99" s="308">
        <f>'参加馬登録表 (メール申込用)'!A60</f>
        <v>0</v>
      </c>
      <c r="C99" s="236">
        <f>'参加馬登録表 (メール申込用)'!D60</f>
        <v>0</v>
      </c>
      <c r="D99" s="308">
        <f>'参加馬登録表 (メール申込用)'!E60</f>
        <v>0</v>
      </c>
      <c r="E99" s="308">
        <f>'参加馬登録表 (メール申込用)'!I60</f>
        <v>0</v>
      </c>
      <c r="F99" s="308">
        <f>'参加馬登録表 (メール申込用)'!H60</f>
        <v>0</v>
      </c>
      <c r="G99" s="308">
        <f>'参加馬登録表 (メール申込用)'!G60</f>
        <v>0</v>
      </c>
      <c r="H99" s="309">
        <f>'参加馬登録表 (メール申込用)'!F60</f>
        <v>0</v>
      </c>
      <c r="J99" s="318"/>
      <c r="K99" s="319"/>
      <c r="L99" s="524" t="s">
        <v>148</v>
      </c>
      <c r="M99" s="529"/>
    </row>
    <row r="100" spans="1:13" ht="18.75" customHeight="1" thickBot="1" x14ac:dyDescent="0.35">
      <c r="A100" s="317" t="str">
        <f>IF('参加馬登録表 (メール申込用)'!J60="","",'参加馬登録表 (メール申込用)'!J60)</f>
        <v/>
      </c>
      <c r="B100" s="531" t="s">
        <v>96</v>
      </c>
      <c r="C100" s="531"/>
      <c r="D100" s="531"/>
      <c r="E100" s="531"/>
      <c r="F100" s="531"/>
      <c r="G100" s="531"/>
      <c r="H100" s="532"/>
      <c r="J100" s="320"/>
      <c r="K100" s="321" t="s">
        <v>197</v>
      </c>
      <c r="L100" s="528"/>
      <c r="M100" s="530"/>
    </row>
  </sheetData>
  <mergeCells count="144">
    <mergeCell ref="L6:L7"/>
    <mergeCell ref="M6:M7"/>
    <mergeCell ref="B7:H7"/>
    <mergeCell ref="L8:L9"/>
    <mergeCell ref="M8:M9"/>
    <mergeCell ref="B9:H9"/>
    <mergeCell ref="A1:C1"/>
    <mergeCell ref="E1:H1"/>
    <mergeCell ref="J1:M1"/>
    <mergeCell ref="L4:L5"/>
    <mergeCell ref="M4:M5"/>
    <mergeCell ref="B5:H5"/>
    <mergeCell ref="L14:L15"/>
    <mergeCell ref="M14:M15"/>
    <mergeCell ref="B15:H15"/>
    <mergeCell ref="L16:L17"/>
    <mergeCell ref="M16:M17"/>
    <mergeCell ref="B17:H17"/>
    <mergeCell ref="L10:L11"/>
    <mergeCell ref="M10:M11"/>
    <mergeCell ref="B11:H11"/>
    <mergeCell ref="L12:L13"/>
    <mergeCell ref="M12:M13"/>
    <mergeCell ref="B13:H13"/>
    <mergeCell ref="L22:L23"/>
    <mergeCell ref="M22:M23"/>
    <mergeCell ref="B23:H23"/>
    <mergeCell ref="L24:L25"/>
    <mergeCell ref="M24:M25"/>
    <mergeCell ref="B25:H25"/>
    <mergeCell ref="L18:L19"/>
    <mergeCell ref="M18:M19"/>
    <mergeCell ref="B19:H19"/>
    <mergeCell ref="L20:L21"/>
    <mergeCell ref="M20:M21"/>
    <mergeCell ref="B21:H21"/>
    <mergeCell ref="L31:L32"/>
    <mergeCell ref="M31:M32"/>
    <mergeCell ref="B32:H32"/>
    <mergeCell ref="L33:L34"/>
    <mergeCell ref="M33:M34"/>
    <mergeCell ref="B34:H34"/>
    <mergeCell ref="A26:C26"/>
    <mergeCell ref="E26:H26"/>
    <mergeCell ref="J26:M26"/>
    <mergeCell ref="L29:L30"/>
    <mergeCell ref="M29:M30"/>
    <mergeCell ref="B30:H30"/>
    <mergeCell ref="L39:L40"/>
    <mergeCell ref="M39:M40"/>
    <mergeCell ref="B40:H40"/>
    <mergeCell ref="L41:L42"/>
    <mergeCell ref="M41:M42"/>
    <mergeCell ref="B42:H42"/>
    <mergeCell ref="L35:L36"/>
    <mergeCell ref="M35:M36"/>
    <mergeCell ref="B36:H36"/>
    <mergeCell ref="L37:L38"/>
    <mergeCell ref="M37:M38"/>
    <mergeCell ref="B38:H38"/>
    <mergeCell ref="L47:L48"/>
    <mergeCell ref="M47:M48"/>
    <mergeCell ref="B48:H48"/>
    <mergeCell ref="L49:L50"/>
    <mergeCell ref="M49:M50"/>
    <mergeCell ref="B50:H50"/>
    <mergeCell ref="L43:L44"/>
    <mergeCell ref="M43:M44"/>
    <mergeCell ref="B44:H44"/>
    <mergeCell ref="L45:L46"/>
    <mergeCell ref="M45:M46"/>
    <mergeCell ref="B46:H46"/>
    <mergeCell ref="L56:L57"/>
    <mergeCell ref="M56:M57"/>
    <mergeCell ref="B57:H57"/>
    <mergeCell ref="L58:L59"/>
    <mergeCell ref="M58:M59"/>
    <mergeCell ref="B59:H59"/>
    <mergeCell ref="A51:C51"/>
    <mergeCell ref="E51:H51"/>
    <mergeCell ref="J51:M51"/>
    <mergeCell ref="L54:L55"/>
    <mergeCell ref="M54:M55"/>
    <mergeCell ref="B55:H55"/>
    <mergeCell ref="L64:L65"/>
    <mergeCell ref="M64:M65"/>
    <mergeCell ref="B65:H65"/>
    <mergeCell ref="L66:L67"/>
    <mergeCell ref="M66:M67"/>
    <mergeCell ref="B67:H67"/>
    <mergeCell ref="L60:L61"/>
    <mergeCell ref="M60:M61"/>
    <mergeCell ref="B61:H61"/>
    <mergeCell ref="L62:L63"/>
    <mergeCell ref="M62:M63"/>
    <mergeCell ref="B63:H63"/>
    <mergeCell ref="L72:L73"/>
    <mergeCell ref="M72:M73"/>
    <mergeCell ref="B73:H73"/>
    <mergeCell ref="L74:L75"/>
    <mergeCell ref="M74:M75"/>
    <mergeCell ref="B75:H75"/>
    <mergeCell ref="L68:L69"/>
    <mergeCell ref="M68:M69"/>
    <mergeCell ref="B69:H69"/>
    <mergeCell ref="L70:L71"/>
    <mergeCell ref="M70:M71"/>
    <mergeCell ref="B71:H71"/>
    <mergeCell ref="L81:L82"/>
    <mergeCell ref="M81:M82"/>
    <mergeCell ref="B82:H82"/>
    <mergeCell ref="L83:L84"/>
    <mergeCell ref="M83:M84"/>
    <mergeCell ref="B84:H84"/>
    <mergeCell ref="A76:C76"/>
    <mergeCell ref="E76:H76"/>
    <mergeCell ref="J76:M76"/>
    <mergeCell ref="L79:L80"/>
    <mergeCell ref="M79:M80"/>
    <mergeCell ref="B80:H80"/>
    <mergeCell ref="L89:L90"/>
    <mergeCell ref="M89:M90"/>
    <mergeCell ref="B90:H90"/>
    <mergeCell ref="L91:L92"/>
    <mergeCell ref="M91:M92"/>
    <mergeCell ref="B92:H92"/>
    <mergeCell ref="L85:L86"/>
    <mergeCell ref="M85:M86"/>
    <mergeCell ref="B86:H86"/>
    <mergeCell ref="L87:L88"/>
    <mergeCell ref="M87:M88"/>
    <mergeCell ref="B88:H88"/>
    <mergeCell ref="L97:L98"/>
    <mergeCell ref="M97:M98"/>
    <mergeCell ref="B98:H98"/>
    <mergeCell ref="L99:L100"/>
    <mergeCell ref="M99:M100"/>
    <mergeCell ref="B100:H100"/>
    <mergeCell ref="L93:L94"/>
    <mergeCell ref="M93:M94"/>
    <mergeCell ref="B94:H94"/>
    <mergeCell ref="L95:L96"/>
    <mergeCell ref="M95:M96"/>
    <mergeCell ref="B96:H96"/>
  </mergeCells>
  <phoneticPr fontId="8"/>
  <printOptions horizontalCentered="1"/>
  <pageMargins left="0.23622047244094491" right="0.23622047244094491" top="0.4724409448818898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149C-C1E4-4ED8-863E-94FA3A18A7D8}">
  <dimension ref="A1:N29"/>
  <sheetViews>
    <sheetView showZeros="0" view="pageBreakPreview" topLeftCell="A3" zoomScale="115" zoomScaleNormal="100" zoomScaleSheetLayoutView="115" workbookViewId="0">
      <selection activeCell="Q31" sqref="Q31:R32"/>
    </sheetView>
  </sheetViews>
  <sheetFormatPr defaultColWidth="9" defaultRowHeight="16.5" x14ac:dyDescent="0.3"/>
  <cols>
    <col min="1" max="1" width="2.5" style="1" customWidth="1"/>
    <col min="2" max="2" width="23.5" style="1" customWidth="1"/>
    <col min="3" max="3" width="11.125" style="1" customWidth="1"/>
    <col min="4" max="4" width="9.5" style="1" customWidth="1"/>
    <col min="5" max="5" width="6.125" style="1" customWidth="1"/>
    <col min="6" max="6" width="18.625" style="1" customWidth="1"/>
    <col min="7" max="7" width="11.125" style="1" customWidth="1"/>
    <col min="8" max="8" width="9.5" style="1" customWidth="1"/>
    <col min="9" max="9" width="6.375" style="1" customWidth="1"/>
    <col min="10" max="10" width="3" style="1" customWidth="1"/>
    <col min="11" max="11" width="21.125" style="1" customWidth="1"/>
    <col min="12" max="12" width="11.125" style="1" customWidth="1"/>
    <col min="13" max="13" width="5" style="1" customWidth="1"/>
    <col min="14" max="14" width="6.375" style="1" customWidth="1"/>
    <col min="15" max="16384" width="9" style="1"/>
  </cols>
  <sheetData>
    <row r="1" spans="1:14" ht="24" customHeight="1" thickBot="1" x14ac:dyDescent="0.35">
      <c r="B1" s="327" t="str">
        <f>'基本情報（メール申込用）'!B1&amp;" 参加人馬登録表"</f>
        <v>ナス・オータムホースショー2023 参加人馬登録表</v>
      </c>
      <c r="C1" s="328"/>
      <c r="D1" s="329"/>
      <c r="E1" s="186"/>
      <c r="F1" s="330" t="str">
        <f>"団体名："&amp;'団体情報・合計（メール申込用）'!C3</f>
        <v>団体名：</v>
      </c>
      <c r="G1" s="330"/>
      <c r="H1" s="330"/>
      <c r="I1" s="330"/>
    </row>
    <row r="2" spans="1:14" ht="9" customHeight="1" thickBot="1" x14ac:dyDescent="0.35"/>
    <row r="3" spans="1:14" ht="22.5" customHeight="1" thickBot="1" x14ac:dyDescent="0.35">
      <c r="A3" s="352" t="s">
        <v>8</v>
      </c>
      <c r="B3" s="353"/>
      <c r="C3" s="211"/>
      <c r="D3" s="187"/>
      <c r="E3" s="187"/>
      <c r="F3" s="212"/>
      <c r="G3" s="187"/>
      <c r="H3" s="187"/>
      <c r="I3" s="216"/>
      <c r="K3" s="210" t="s">
        <v>9</v>
      </c>
      <c r="L3" s="211"/>
      <c r="M3" s="187"/>
      <c r="N3" s="216"/>
    </row>
    <row r="4" spans="1:14" ht="15" customHeight="1" x14ac:dyDescent="0.3">
      <c r="A4" s="350" t="s">
        <v>151</v>
      </c>
      <c r="B4" s="244" t="s">
        <v>196</v>
      </c>
      <c r="C4" s="217" t="s">
        <v>91</v>
      </c>
      <c r="D4" s="217" t="s">
        <v>2</v>
      </c>
      <c r="E4" s="217" t="s">
        <v>5</v>
      </c>
      <c r="F4" s="217" t="s">
        <v>4</v>
      </c>
      <c r="G4" s="217" t="s">
        <v>0</v>
      </c>
      <c r="H4" s="217" t="s">
        <v>3</v>
      </c>
      <c r="I4" s="229" t="s">
        <v>1</v>
      </c>
      <c r="K4" s="227" t="s">
        <v>145</v>
      </c>
      <c r="L4" s="217" t="s">
        <v>91</v>
      </c>
      <c r="M4" s="335" t="s">
        <v>2</v>
      </c>
      <c r="N4" s="337" t="s">
        <v>92</v>
      </c>
    </row>
    <row r="5" spans="1:14" ht="15" customHeight="1" x14ac:dyDescent="0.3">
      <c r="A5" s="351"/>
      <c r="B5" s="245" t="s">
        <v>90</v>
      </c>
      <c r="C5" s="331" t="s">
        <v>18</v>
      </c>
      <c r="D5" s="331"/>
      <c r="E5" s="331"/>
      <c r="F5" s="331"/>
      <c r="G5" s="331"/>
      <c r="H5" s="331"/>
      <c r="I5" s="332"/>
      <c r="K5" s="228" t="s">
        <v>93</v>
      </c>
      <c r="L5" s="222" t="s">
        <v>94</v>
      </c>
      <c r="M5" s="336"/>
      <c r="N5" s="338"/>
    </row>
    <row r="6" spans="1:14" ht="26.25" customHeight="1" x14ac:dyDescent="0.3">
      <c r="A6" s="348">
        <v>1</v>
      </c>
      <c r="B6" s="240">
        <f>'参加馬登録表 (メール申込用)'!B6</f>
        <v>0</v>
      </c>
      <c r="C6" s="215">
        <f>'参加馬登録表 (メール申込用)'!A6</f>
        <v>0</v>
      </c>
      <c r="D6" s="236" t="s">
        <v>150</v>
      </c>
      <c r="E6" s="215">
        <f>'参加馬登録表 (メール申込用)'!E6</f>
        <v>0</v>
      </c>
      <c r="F6" s="226">
        <f>'参加馬登録表 (メール申込用)'!I6</f>
        <v>0</v>
      </c>
      <c r="G6" s="215">
        <f>'参加馬登録表 (メール申込用)'!H6</f>
        <v>0</v>
      </c>
      <c r="H6" s="215">
        <f>'参加馬登録表 (メール申込用)'!G6</f>
        <v>0</v>
      </c>
      <c r="I6" s="220">
        <f>'参加馬登録表 (メール申込用)'!F6</f>
        <v>0</v>
      </c>
      <c r="K6" s="230" t="s">
        <v>146</v>
      </c>
      <c r="L6" s="237"/>
      <c r="M6" s="339" t="s">
        <v>148</v>
      </c>
      <c r="N6" s="231"/>
    </row>
    <row r="7" spans="1:14" ht="15.75" customHeight="1" x14ac:dyDescent="0.3">
      <c r="A7" s="348"/>
      <c r="B7" s="241" t="s">
        <v>149</v>
      </c>
      <c r="C7" s="333" t="s">
        <v>96</v>
      </c>
      <c r="D7" s="333"/>
      <c r="E7" s="333"/>
      <c r="F7" s="333"/>
      <c r="G7" s="333"/>
      <c r="H7" s="333"/>
      <c r="I7" s="334"/>
      <c r="K7" s="232"/>
      <c r="L7" s="238" t="s">
        <v>147</v>
      </c>
      <c r="M7" s="340"/>
      <c r="N7" s="233"/>
    </row>
    <row r="8" spans="1:14" ht="26.25" customHeight="1" x14ac:dyDescent="0.3">
      <c r="A8" s="348">
        <v>2</v>
      </c>
      <c r="B8" s="240">
        <f>'参加馬登録表 (メール申込用)'!B7</f>
        <v>0</v>
      </c>
      <c r="C8" s="215">
        <f>'参加馬登録表 (メール申込用)'!A7</f>
        <v>0</v>
      </c>
      <c r="D8" s="236" t="s">
        <v>150</v>
      </c>
      <c r="E8" s="215">
        <f>'参加馬登録表 (メール申込用)'!E7</f>
        <v>0</v>
      </c>
      <c r="F8" s="226">
        <f>'参加馬登録表 (メール申込用)'!I7</f>
        <v>0</v>
      </c>
      <c r="G8" s="215">
        <f>'参加馬登録表 (メール申込用)'!H7</f>
        <v>0</v>
      </c>
      <c r="H8" s="215">
        <f>'参加馬登録表 (メール申込用)'!G7</f>
        <v>0</v>
      </c>
      <c r="I8" s="220">
        <f>'参加馬登録表 (メール申込用)'!F7</f>
        <v>0</v>
      </c>
      <c r="K8" s="230" t="s">
        <v>146</v>
      </c>
      <c r="L8" s="237"/>
      <c r="M8" s="339" t="s">
        <v>148</v>
      </c>
      <c r="N8" s="231"/>
    </row>
    <row r="9" spans="1:14" ht="15.75" customHeight="1" x14ac:dyDescent="0.3">
      <c r="A9" s="348"/>
      <c r="B9" s="241" t="s">
        <v>149</v>
      </c>
      <c r="C9" s="333" t="s">
        <v>96</v>
      </c>
      <c r="D9" s="333"/>
      <c r="E9" s="333"/>
      <c r="F9" s="333"/>
      <c r="G9" s="333"/>
      <c r="H9" s="333"/>
      <c r="I9" s="334"/>
      <c r="K9" s="232"/>
      <c r="L9" s="238" t="s">
        <v>147</v>
      </c>
      <c r="M9" s="340"/>
      <c r="N9" s="233"/>
    </row>
    <row r="10" spans="1:14" ht="26.25" customHeight="1" x14ac:dyDescent="0.3">
      <c r="A10" s="348">
        <v>3</v>
      </c>
      <c r="B10" s="240">
        <f>'参加馬登録表 (メール申込用)'!B8</f>
        <v>0</v>
      </c>
      <c r="C10" s="215">
        <f>'参加馬登録表 (メール申込用)'!A8</f>
        <v>0</v>
      </c>
      <c r="D10" s="236" t="s">
        <v>150</v>
      </c>
      <c r="E10" s="215">
        <f>'参加馬登録表 (メール申込用)'!E8</f>
        <v>0</v>
      </c>
      <c r="F10" s="226">
        <f>'参加馬登録表 (メール申込用)'!I8</f>
        <v>0</v>
      </c>
      <c r="G10" s="215">
        <f>'参加馬登録表 (メール申込用)'!H8</f>
        <v>0</v>
      </c>
      <c r="H10" s="215">
        <f>'参加馬登録表 (メール申込用)'!G8</f>
        <v>0</v>
      </c>
      <c r="I10" s="220">
        <f>'参加馬登録表 (メール申込用)'!F8</f>
        <v>0</v>
      </c>
      <c r="K10" s="230" t="s">
        <v>146</v>
      </c>
      <c r="L10" s="237"/>
      <c r="M10" s="339" t="s">
        <v>148</v>
      </c>
      <c r="N10" s="231"/>
    </row>
    <row r="11" spans="1:14" ht="15.75" customHeight="1" x14ac:dyDescent="0.3">
      <c r="A11" s="348"/>
      <c r="B11" s="241" t="s">
        <v>149</v>
      </c>
      <c r="C11" s="333" t="s">
        <v>96</v>
      </c>
      <c r="D11" s="333"/>
      <c r="E11" s="333"/>
      <c r="F11" s="333"/>
      <c r="G11" s="333"/>
      <c r="H11" s="333"/>
      <c r="I11" s="334"/>
      <c r="K11" s="232"/>
      <c r="L11" s="238" t="s">
        <v>147</v>
      </c>
      <c r="M11" s="340"/>
      <c r="N11" s="233"/>
    </row>
    <row r="12" spans="1:14" ht="26.25" customHeight="1" x14ac:dyDescent="0.3">
      <c r="A12" s="348">
        <v>4</v>
      </c>
      <c r="B12" s="240">
        <f>'参加馬登録表 (メール申込用)'!B9</f>
        <v>0</v>
      </c>
      <c r="C12" s="215">
        <f>'参加馬登録表 (メール申込用)'!A9</f>
        <v>0</v>
      </c>
      <c r="D12" s="236" t="s">
        <v>150</v>
      </c>
      <c r="E12" s="215">
        <f>'参加馬登録表 (メール申込用)'!E9</f>
        <v>0</v>
      </c>
      <c r="F12" s="226">
        <f>'参加馬登録表 (メール申込用)'!I9</f>
        <v>0</v>
      </c>
      <c r="G12" s="215">
        <f>'参加馬登録表 (メール申込用)'!H9</f>
        <v>0</v>
      </c>
      <c r="H12" s="215">
        <f>'参加馬登録表 (メール申込用)'!G9</f>
        <v>0</v>
      </c>
      <c r="I12" s="220">
        <f>'参加馬登録表 (メール申込用)'!F9</f>
        <v>0</v>
      </c>
      <c r="K12" s="230" t="s">
        <v>146</v>
      </c>
      <c r="L12" s="237"/>
      <c r="M12" s="339" t="s">
        <v>148</v>
      </c>
      <c r="N12" s="231"/>
    </row>
    <row r="13" spans="1:14" ht="15.75" customHeight="1" x14ac:dyDescent="0.3">
      <c r="A13" s="348"/>
      <c r="B13" s="241" t="s">
        <v>149</v>
      </c>
      <c r="C13" s="333" t="s">
        <v>96</v>
      </c>
      <c r="D13" s="333"/>
      <c r="E13" s="333"/>
      <c r="F13" s="333"/>
      <c r="G13" s="333"/>
      <c r="H13" s="333"/>
      <c r="I13" s="334"/>
      <c r="K13" s="232"/>
      <c r="L13" s="238" t="s">
        <v>147</v>
      </c>
      <c r="M13" s="340"/>
      <c r="N13" s="233"/>
    </row>
    <row r="14" spans="1:14" ht="26.25" customHeight="1" x14ac:dyDescent="0.3">
      <c r="A14" s="348">
        <v>5</v>
      </c>
      <c r="B14" s="240">
        <f>'参加馬登録表 (メール申込用)'!B10</f>
        <v>0</v>
      </c>
      <c r="C14" s="215">
        <f>'参加馬登録表 (メール申込用)'!A10</f>
        <v>0</v>
      </c>
      <c r="D14" s="236" t="s">
        <v>150</v>
      </c>
      <c r="E14" s="215">
        <f>'参加馬登録表 (メール申込用)'!E10</f>
        <v>0</v>
      </c>
      <c r="F14" s="226" t="str">
        <f>'参加馬登録表 (メール申込用)'!I10</f>
        <v xml:space="preserve"> </v>
      </c>
      <c r="G14" s="215">
        <f>'参加馬登録表 (メール申込用)'!H10</f>
        <v>0</v>
      </c>
      <c r="H14" s="215">
        <f>'参加馬登録表 (メール申込用)'!G10</f>
        <v>0</v>
      </c>
      <c r="I14" s="220">
        <f>'参加馬登録表 (メール申込用)'!F10</f>
        <v>0</v>
      </c>
      <c r="K14" s="230" t="s">
        <v>146</v>
      </c>
      <c r="L14" s="237"/>
      <c r="M14" s="339" t="s">
        <v>148</v>
      </c>
      <c r="N14" s="231"/>
    </row>
    <row r="15" spans="1:14" ht="15.75" customHeight="1" x14ac:dyDescent="0.3">
      <c r="A15" s="348"/>
      <c r="B15" s="241" t="s">
        <v>149</v>
      </c>
      <c r="C15" s="333" t="s">
        <v>96</v>
      </c>
      <c r="D15" s="333"/>
      <c r="E15" s="333"/>
      <c r="F15" s="333"/>
      <c r="G15" s="333"/>
      <c r="H15" s="333"/>
      <c r="I15" s="334"/>
      <c r="K15" s="232"/>
      <c r="L15" s="238" t="s">
        <v>147</v>
      </c>
      <c r="M15" s="340"/>
      <c r="N15" s="233"/>
    </row>
    <row r="16" spans="1:14" ht="26.25" customHeight="1" x14ac:dyDescent="0.3">
      <c r="A16" s="348">
        <v>6</v>
      </c>
      <c r="B16" s="240">
        <f>'参加馬登録表 (メール申込用)'!B7</f>
        <v>0</v>
      </c>
      <c r="C16" s="215">
        <f>'参加馬登録表 (メール申込用)'!A7</f>
        <v>0</v>
      </c>
      <c r="D16" s="236" t="s">
        <v>150</v>
      </c>
      <c r="E16" s="215">
        <f>'参加馬登録表 (メール申込用)'!E7</f>
        <v>0</v>
      </c>
      <c r="F16" s="226">
        <f>'参加馬登録表 (メール申込用)'!I7</f>
        <v>0</v>
      </c>
      <c r="G16" s="215">
        <f>'参加馬登録表 (メール申込用)'!H7</f>
        <v>0</v>
      </c>
      <c r="H16" s="215">
        <f>'参加馬登録表 (メール申込用)'!G7</f>
        <v>0</v>
      </c>
      <c r="I16" s="220">
        <f>'参加馬登録表 (メール申込用)'!F7</f>
        <v>0</v>
      </c>
      <c r="K16" s="230" t="s">
        <v>146</v>
      </c>
      <c r="L16" s="237"/>
      <c r="M16" s="339" t="s">
        <v>148</v>
      </c>
      <c r="N16" s="231"/>
    </row>
    <row r="17" spans="1:14" ht="15.75" customHeight="1" x14ac:dyDescent="0.3">
      <c r="A17" s="348"/>
      <c r="B17" s="241" t="s">
        <v>149</v>
      </c>
      <c r="C17" s="342" t="s">
        <v>96</v>
      </c>
      <c r="D17" s="343"/>
      <c r="E17" s="343"/>
      <c r="F17" s="343"/>
      <c r="G17" s="343"/>
      <c r="H17" s="343"/>
      <c r="I17" s="344"/>
      <c r="K17" s="232"/>
      <c r="L17" s="238" t="s">
        <v>147</v>
      </c>
      <c r="M17" s="340"/>
      <c r="N17" s="233"/>
    </row>
    <row r="18" spans="1:14" ht="26.25" customHeight="1" x14ac:dyDescent="0.3">
      <c r="A18" s="348">
        <v>7</v>
      </c>
      <c r="B18" s="242"/>
      <c r="C18" s="218"/>
      <c r="D18" s="236" t="s">
        <v>150</v>
      </c>
      <c r="E18" s="218"/>
      <c r="F18" s="219"/>
      <c r="G18" s="218"/>
      <c r="H18" s="218"/>
      <c r="I18" s="221"/>
      <c r="K18" s="230" t="s">
        <v>146</v>
      </c>
      <c r="L18" s="237"/>
      <c r="M18" s="339" t="s">
        <v>148</v>
      </c>
      <c r="N18" s="231"/>
    </row>
    <row r="19" spans="1:14" ht="15.75" customHeight="1" x14ac:dyDescent="0.3">
      <c r="A19" s="348"/>
      <c r="B19" s="241" t="s">
        <v>149</v>
      </c>
      <c r="C19" s="342" t="s">
        <v>96</v>
      </c>
      <c r="D19" s="343"/>
      <c r="E19" s="343"/>
      <c r="F19" s="343"/>
      <c r="G19" s="343"/>
      <c r="H19" s="343"/>
      <c r="I19" s="344"/>
      <c r="K19" s="232"/>
      <c r="L19" s="238" t="s">
        <v>147</v>
      </c>
      <c r="M19" s="340"/>
      <c r="N19" s="233"/>
    </row>
    <row r="20" spans="1:14" ht="26.25" customHeight="1" x14ac:dyDescent="0.3">
      <c r="A20" s="348">
        <v>8</v>
      </c>
      <c r="B20" s="240">
        <f>'参加馬登録表 (メール申込用)'!B7</f>
        <v>0</v>
      </c>
      <c r="C20" s="215">
        <f>'参加馬登録表 (メール申込用)'!A7</f>
        <v>0</v>
      </c>
      <c r="D20" s="236" t="s">
        <v>150</v>
      </c>
      <c r="E20" s="215">
        <f>'参加馬登録表 (メール申込用)'!E7</f>
        <v>0</v>
      </c>
      <c r="F20" s="226">
        <f>'参加馬登録表 (メール申込用)'!I7</f>
        <v>0</v>
      </c>
      <c r="G20" s="215">
        <f>'参加馬登録表 (メール申込用)'!H7</f>
        <v>0</v>
      </c>
      <c r="H20" s="215">
        <f>'参加馬登録表 (メール申込用)'!G7</f>
        <v>0</v>
      </c>
      <c r="I20" s="220">
        <f>'参加馬登録表 (メール申込用)'!F7</f>
        <v>0</v>
      </c>
      <c r="K20" s="230" t="s">
        <v>146</v>
      </c>
      <c r="L20" s="237"/>
      <c r="M20" s="339" t="s">
        <v>148</v>
      </c>
      <c r="N20" s="231"/>
    </row>
    <row r="21" spans="1:14" ht="15.75" customHeight="1" x14ac:dyDescent="0.3">
      <c r="A21" s="348"/>
      <c r="B21" s="241" t="s">
        <v>149</v>
      </c>
      <c r="C21" s="342" t="s">
        <v>96</v>
      </c>
      <c r="D21" s="343"/>
      <c r="E21" s="343"/>
      <c r="F21" s="343"/>
      <c r="G21" s="343"/>
      <c r="H21" s="343"/>
      <c r="I21" s="344"/>
      <c r="K21" s="232"/>
      <c r="L21" s="238" t="s">
        <v>147</v>
      </c>
      <c r="M21" s="340"/>
      <c r="N21" s="233"/>
    </row>
    <row r="22" spans="1:14" ht="26.25" customHeight="1" x14ac:dyDescent="0.3">
      <c r="A22" s="348">
        <v>9</v>
      </c>
      <c r="B22" s="242"/>
      <c r="C22" s="218"/>
      <c r="D22" s="236" t="s">
        <v>150</v>
      </c>
      <c r="E22" s="218"/>
      <c r="F22" s="219"/>
      <c r="G22" s="218"/>
      <c r="H22" s="218"/>
      <c r="I22" s="221"/>
      <c r="K22" s="230" t="s">
        <v>146</v>
      </c>
      <c r="L22" s="237"/>
      <c r="M22" s="339" t="s">
        <v>148</v>
      </c>
      <c r="N22" s="231"/>
    </row>
    <row r="23" spans="1:14" ht="15.75" customHeight="1" x14ac:dyDescent="0.3">
      <c r="A23" s="348"/>
      <c r="B23" s="241" t="s">
        <v>149</v>
      </c>
      <c r="C23" s="342" t="s">
        <v>96</v>
      </c>
      <c r="D23" s="343"/>
      <c r="E23" s="343"/>
      <c r="F23" s="343"/>
      <c r="G23" s="343"/>
      <c r="H23" s="343"/>
      <c r="I23" s="344"/>
      <c r="K23" s="232"/>
      <c r="L23" s="238" t="s">
        <v>147</v>
      </c>
      <c r="M23" s="340"/>
      <c r="N23" s="233"/>
    </row>
    <row r="24" spans="1:14" ht="26.25" customHeight="1" x14ac:dyDescent="0.3">
      <c r="A24" s="348">
        <v>10</v>
      </c>
      <c r="B24" s="240">
        <f>'参加馬登録表 (メール申込用)'!B11</f>
        <v>0</v>
      </c>
      <c r="C24" s="215">
        <f>'参加馬登録表 (メール申込用)'!A11</f>
        <v>0</v>
      </c>
      <c r="D24" s="236" t="s">
        <v>150</v>
      </c>
      <c r="E24" s="215">
        <f>'参加馬登録表 (メール申込用)'!E11</f>
        <v>0</v>
      </c>
      <c r="F24" s="226" t="str">
        <f>'参加馬登録表 (メール申込用)'!I11</f>
        <v xml:space="preserve"> </v>
      </c>
      <c r="G24" s="215">
        <f>'参加馬登録表 (メール申込用)'!H11</f>
        <v>0</v>
      </c>
      <c r="H24" s="215">
        <f>'参加馬登録表 (メール申込用)'!G11</f>
        <v>0</v>
      </c>
      <c r="I24" s="220">
        <f>'参加馬登録表 (メール申込用)'!F11</f>
        <v>0</v>
      </c>
      <c r="K24" s="230" t="s">
        <v>146</v>
      </c>
      <c r="L24" s="237"/>
      <c r="M24" s="339" t="s">
        <v>148</v>
      </c>
      <c r="N24" s="231"/>
    </row>
    <row r="25" spans="1:14" ht="15.75" customHeight="1" x14ac:dyDescent="0.3">
      <c r="A25" s="348"/>
      <c r="B25" s="241" t="s">
        <v>149</v>
      </c>
      <c r="C25" s="342" t="s">
        <v>96</v>
      </c>
      <c r="D25" s="343"/>
      <c r="E25" s="343"/>
      <c r="F25" s="343"/>
      <c r="G25" s="343"/>
      <c r="H25" s="343"/>
      <c r="I25" s="344"/>
      <c r="K25" s="232"/>
      <c r="L25" s="238" t="s">
        <v>147</v>
      </c>
      <c r="M25" s="340"/>
      <c r="N25" s="233"/>
    </row>
    <row r="26" spans="1:14" ht="26.25" customHeight="1" x14ac:dyDescent="0.3">
      <c r="A26" s="348">
        <v>11</v>
      </c>
      <c r="B26" s="242"/>
      <c r="C26" s="218"/>
      <c r="D26" s="236" t="s">
        <v>150</v>
      </c>
      <c r="E26" s="218"/>
      <c r="F26" s="219"/>
      <c r="G26" s="218"/>
      <c r="H26" s="218"/>
      <c r="I26" s="221"/>
      <c r="K26" s="230" t="s">
        <v>146</v>
      </c>
      <c r="L26" s="237"/>
      <c r="M26" s="339" t="s">
        <v>148</v>
      </c>
      <c r="N26" s="231"/>
    </row>
    <row r="27" spans="1:14" ht="15.75" customHeight="1" x14ac:dyDescent="0.3">
      <c r="A27" s="348"/>
      <c r="B27" s="241" t="s">
        <v>149</v>
      </c>
      <c r="C27" s="342" t="s">
        <v>96</v>
      </c>
      <c r="D27" s="343"/>
      <c r="E27" s="343"/>
      <c r="F27" s="343"/>
      <c r="G27" s="343"/>
      <c r="H27" s="343"/>
      <c r="I27" s="344"/>
      <c r="K27" s="232"/>
      <c r="L27" s="238" t="s">
        <v>147</v>
      </c>
      <c r="M27" s="340"/>
      <c r="N27" s="233"/>
    </row>
    <row r="28" spans="1:14" ht="26.25" customHeight="1" x14ac:dyDescent="0.3">
      <c r="A28" s="348">
        <v>12</v>
      </c>
      <c r="B28" s="242"/>
      <c r="C28" s="218"/>
      <c r="D28" s="236" t="s">
        <v>150</v>
      </c>
      <c r="E28" s="218"/>
      <c r="F28" s="219"/>
      <c r="G28" s="218"/>
      <c r="H28" s="218"/>
      <c r="I28" s="221"/>
      <c r="K28" s="230" t="s">
        <v>146</v>
      </c>
      <c r="L28" s="237"/>
      <c r="M28" s="339" t="s">
        <v>148</v>
      </c>
      <c r="N28" s="231"/>
    </row>
    <row r="29" spans="1:14" ht="15.75" customHeight="1" thickBot="1" x14ac:dyDescent="0.35">
      <c r="A29" s="349"/>
      <c r="B29" s="243" t="s">
        <v>149</v>
      </c>
      <c r="C29" s="345" t="s">
        <v>96</v>
      </c>
      <c r="D29" s="346"/>
      <c r="E29" s="346"/>
      <c r="F29" s="346"/>
      <c r="G29" s="346"/>
      <c r="H29" s="346"/>
      <c r="I29" s="347"/>
      <c r="K29" s="234"/>
      <c r="L29" s="239" t="s">
        <v>147</v>
      </c>
      <c r="M29" s="341"/>
      <c r="N29" s="235"/>
    </row>
  </sheetData>
  <mergeCells count="43">
    <mergeCell ref="A4:A5"/>
    <mergeCell ref="A3:B3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M24:M25"/>
    <mergeCell ref="M28:M29"/>
    <mergeCell ref="M22:M23"/>
    <mergeCell ref="M16:M17"/>
    <mergeCell ref="C17:I17"/>
    <mergeCell ref="M18:M19"/>
    <mergeCell ref="C19:I19"/>
    <mergeCell ref="M20:M21"/>
    <mergeCell ref="C21:I21"/>
    <mergeCell ref="C23:I23"/>
    <mergeCell ref="M26:M27"/>
    <mergeCell ref="C25:I25"/>
    <mergeCell ref="C27:I27"/>
    <mergeCell ref="C29:I29"/>
    <mergeCell ref="M4:M5"/>
    <mergeCell ref="N4:N5"/>
    <mergeCell ref="M6:M7"/>
    <mergeCell ref="C13:I13"/>
    <mergeCell ref="C15:I15"/>
    <mergeCell ref="C11:I11"/>
    <mergeCell ref="M8:M9"/>
    <mergeCell ref="M10:M11"/>
    <mergeCell ref="M12:M13"/>
    <mergeCell ref="M14:M15"/>
    <mergeCell ref="B1:D1"/>
    <mergeCell ref="F1:I1"/>
    <mergeCell ref="C5:I5"/>
    <mergeCell ref="C7:I7"/>
    <mergeCell ref="C9:I9"/>
  </mergeCells>
  <phoneticPr fontId="8"/>
  <printOptions horizontalCentered="1"/>
  <pageMargins left="0.23622047244094491" right="0.23622047244094491" top="0.47244094488188981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11B7-1B87-4315-8017-F126B4C44262}">
  <dimension ref="A1:AD40"/>
  <sheetViews>
    <sheetView zoomScale="115" zoomScaleNormal="115" workbookViewId="0">
      <selection activeCell="Q31" sqref="Q31:R32"/>
    </sheetView>
  </sheetViews>
  <sheetFormatPr defaultColWidth="9" defaultRowHeight="13.5" x14ac:dyDescent="0.15"/>
  <cols>
    <col min="1" max="1" width="2.375" style="248" customWidth="1"/>
    <col min="2" max="2" width="16.875" style="248" customWidth="1"/>
    <col min="3" max="3" width="17.5" style="248" customWidth="1"/>
    <col min="4" max="4" width="3.375" style="248" customWidth="1"/>
    <col min="5" max="10" width="5.125" style="248" customWidth="1"/>
    <col min="11" max="16" width="4" style="248" hidden="1" customWidth="1"/>
    <col min="17" max="30" width="5.125" style="248" customWidth="1"/>
    <col min="31" max="16384" width="9" style="248"/>
  </cols>
  <sheetData>
    <row r="1" spans="1:30" ht="14.25" customHeight="1" x14ac:dyDescent="0.15">
      <c r="A1" s="247" t="str">
        <f>"ナス・オータムホースショー2023（9/23）　エントリー申込書"</f>
        <v>ナス・オータムホースショー2023（9/23）　エントリー申込書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V1" s="249" t="s">
        <v>152</v>
      </c>
      <c r="W1" s="249"/>
      <c r="X1" s="249"/>
      <c r="Y1" s="249"/>
      <c r="Z1" s="249"/>
      <c r="AA1" s="249"/>
      <c r="AB1" s="249"/>
      <c r="AC1" s="249"/>
      <c r="AD1" s="249"/>
    </row>
    <row r="2" spans="1:30" ht="7.5" customHeight="1" thickBot="1" x14ac:dyDescent="0.2"/>
    <row r="3" spans="1:30" x14ac:dyDescent="0.15">
      <c r="A3" s="371"/>
      <c r="B3" s="372"/>
      <c r="C3" s="372"/>
      <c r="D3" s="373"/>
      <c r="E3" s="391">
        <v>1</v>
      </c>
      <c r="F3" s="367"/>
      <c r="G3" s="367">
        <v>2</v>
      </c>
      <c r="H3" s="367"/>
      <c r="I3" s="367">
        <v>3</v>
      </c>
      <c r="J3" s="367"/>
      <c r="K3" s="367">
        <v>4</v>
      </c>
      <c r="L3" s="367"/>
      <c r="M3" s="367">
        <v>5</v>
      </c>
      <c r="N3" s="367"/>
      <c r="O3" s="367">
        <v>6</v>
      </c>
      <c r="P3" s="367"/>
      <c r="Q3" s="367">
        <v>4</v>
      </c>
      <c r="R3" s="367"/>
      <c r="S3" s="367">
        <v>5</v>
      </c>
      <c r="T3" s="367"/>
      <c r="U3" s="367">
        <v>6</v>
      </c>
      <c r="V3" s="367"/>
      <c r="W3" s="367">
        <v>7</v>
      </c>
      <c r="X3" s="367"/>
      <c r="Y3" s="367">
        <v>8</v>
      </c>
      <c r="Z3" s="367"/>
      <c r="AA3" s="367">
        <v>9</v>
      </c>
      <c r="AB3" s="367"/>
      <c r="AC3" s="367">
        <v>10</v>
      </c>
      <c r="AD3" s="368"/>
    </row>
    <row r="4" spans="1:30" ht="18" customHeight="1" thickBot="1" x14ac:dyDescent="0.2">
      <c r="A4" s="374"/>
      <c r="B4" s="375"/>
      <c r="C4" s="375"/>
      <c r="D4" s="376"/>
      <c r="E4" s="392" t="s">
        <v>229</v>
      </c>
      <c r="F4" s="369"/>
      <c r="G4" s="369" t="s">
        <v>230</v>
      </c>
      <c r="H4" s="369"/>
      <c r="I4" s="369" t="s">
        <v>274</v>
      </c>
      <c r="J4" s="369"/>
      <c r="K4" s="369" t="s">
        <v>232</v>
      </c>
      <c r="L4" s="369"/>
      <c r="M4" s="369" t="s">
        <v>195</v>
      </c>
      <c r="N4" s="369"/>
      <c r="O4" s="369" t="s">
        <v>231</v>
      </c>
      <c r="P4" s="369"/>
      <c r="Q4" s="369" t="s">
        <v>275</v>
      </c>
      <c r="R4" s="369"/>
      <c r="S4" s="369" t="s">
        <v>276</v>
      </c>
      <c r="T4" s="369"/>
      <c r="U4" s="369" t="s">
        <v>228</v>
      </c>
      <c r="V4" s="369"/>
      <c r="W4" s="369" t="s">
        <v>277</v>
      </c>
      <c r="X4" s="369"/>
      <c r="Y4" s="369" t="s">
        <v>278</v>
      </c>
      <c r="Z4" s="369"/>
      <c r="AA4" s="369" t="s">
        <v>279</v>
      </c>
      <c r="AB4" s="369"/>
      <c r="AC4" s="369" t="s">
        <v>280</v>
      </c>
      <c r="AD4" s="370"/>
    </row>
    <row r="5" spans="1:30" ht="9" customHeight="1" x14ac:dyDescent="0.15">
      <c r="A5" s="383"/>
      <c r="B5" s="385" t="s">
        <v>93</v>
      </c>
      <c r="C5" s="387" t="s">
        <v>154</v>
      </c>
      <c r="D5" s="388"/>
      <c r="E5" s="604" t="s">
        <v>144</v>
      </c>
      <c r="F5" s="359">
        <v>5000</v>
      </c>
      <c r="G5" s="252" t="s">
        <v>144</v>
      </c>
      <c r="H5" s="359">
        <v>6000</v>
      </c>
      <c r="I5" s="252" t="s">
        <v>144</v>
      </c>
      <c r="J5" s="359">
        <v>7000</v>
      </c>
      <c r="K5" s="362">
        <v>5000</v>
      </c>
      <c r="L5" s="362"/>
      <c r="M5" s="362">
        <v>10000</v>
      </c>
      <c r="N5" s="362"/>
      <c r="O5" s="362">
        <v>5000</v>
      </c>
      <c r="P5" s="362"/>
      <c r="Q5" s="252" t="s">
        <v>144</v>
      </c>
      <c r="R5" s="359">
        <v>7000</v>
      </c>
      <c r="S5" s="252" t="s">
        <v>144</v>
      </c>
      <c r="T5" s="359">
        <v>8000</v>
      </c>
      <c r="U5" s="252" t="s">
        <v>144</v>
      </c>
      <c r="V5" s="359">
        <v>8000</v>
      </c>
      <c r="W5" s="362">
        <v>10000</v>
      </c>
      <c r="X5" s="362"/>
      <c r="Y5" s="362">
        <v>10000</v>
      </c>
      <c r="Z5" s="362"/>
      <c r="AA5" s="362">
        <v>10000</v>
      </c>
      <c r="AB5" s="362"/>
      <c r="AC5" s="591">
        <v>10000</v>
      </c>
      <c r="AD5" s="592"/>
    </row>
    <row r="6" spans="1:30" ht="9" customHeight="1" thickBot="1" x14ac:dyDescent="0.2">
      <c r="A6" s="384"/>
      <c r="B6" s="386"/>
      <c r="C6" s="389"/>
      <c r="D6" s="390"/>
      <c r="E6" s="605">
        <v>5000</v>
      </c>
      <c r="F6" s="360"/>
      <c r="G6" s="253">
        <v>5000</v>
      </c>
      <c r="H6" s="360"/>
      <c r="I6" s="253">
        <v>5000</v>
      </c>
      <c r="J6" s="360"/>
      <c r="K6" s="363"/>
      <c r="L6" s="363"/>
      <c r="M6" s="363"/>
      <c r="N6" s="363"/>
      <c r="O6" s="363"/>
      <c r="P6" s="363"/>
      <c r="Q6" s="253">
        <v>5000</v>
      </c>
      <c r="R6" s="360"/>
      <c r="S6" s="253">
        <v>5000</v>
      </c>
      <c r="T6" s="360"/>
      <c r="U6" s="253">
        <v>5000</v>
      </c>
      <c r="V6" s="360"/>
      <c r="W6" s="363"/>
      <c r="X6" s="363"/>
      <c r="Y6" s="363"/>
      <c r="Z6" s="363"/>
      <c r="AA6" s="363"/>
      <c r="AB6" s="363"/>
      <c r="AC6" s="593"/>
      <c r="AD6" s="594"/>
    </row>
    <row r="7" spans="1:30" ht="15" customHeight="1" x14ac:dyDescent="0.15">
      <c r="A7" s="377">
        <v>1</v>
      </c>
      <c r="B7" s="250"/>
      <c r="C7" s="379"/>
      <c r="D7" s="380"/>
      <c r="E7" s="606"/>
      <c r="F7" s="255"/>
      <c r="G7" s="254"/>
      <c r="H7" s="255"/>
      <c r="I7" s="254"/>
      <c r="J7" s="255"/>
      <c r="K7" s="364"/>
      <c r="L7" s="364"/>
      <c r="M7" s="364"/>
      <c r="N7" s="364"/>
      <c r="O7" s="364"/>
      <c r="P7" s="364"/>
      <c r="Q7" s="254"/>
      <c r="R7" s="255"/>
      <c r="S7" s="254"/>
      <c r="T7" s="255"/>
      <c r="U7" s="254"/>
      <c r="V7" s="255"/>
      <c r="W7" s="364"/>
      <c r="X7" s="364"/>
      <c r="Y7" s="364"/>
      <c r="Z7" s="364"/>
      <c r="AA7" s="364"/>
      <c r="AB7" s="364"/>
      <c r="AC7" s="364"/>
      <c r="AD7" s="607"/>
    </row>
    <row r="8" spans="1:30" ht="15" customHeight="1" x14ac:dyDescent="0.15">
      <c r="A8" s="378"/>
      <c r="B8" s="322"/>
      <c r="C8" s="381"/>
      <c r="D8" s="382"/>
      <c r="E8" s="608" t="s">
        <v>146</v>
      </c>
      <c r="F8" s="257" t="s">
        <v>146</v>
      </c>
      <c r="G8" s="256" t="s">
        <v>146</v>
      </c>
      <c r="H8" s="257" t="s">
        <v>146</v>
      </c>
      <c r="I8" s="256" t="s">
        <v>146</v>
      </c>
      <c r="J8" s="257" t="s">
        <v>146</v>
      </c>
      <c r="K8" s="358"/>
      <c r="L8" s="358"/>
      <c r="M8" s="358"/>
      <c r="N8" s="358"/>
      <c r="O8" s="358"/>
      <c r="P8" s="358"/>
      <c r="Q8" s="256" t="s">
        <v>146</v>
      </c>
      <c r="R8" s="257" t="s">
        <v>146</v>
      </c>
      <c r="S8" s="256" t="s">
        <v>146</v>
      </c>
      <c r="T8" s="257" t="s">
        <v>146</v>
      </c>
      <c r="U8" s="598" t="s">
        <v>281</v>
      </c>
      <c r="V8" s="599"/>
      <c r="W8" s="358"/>
      <c r="X8" s="358"/>
      <c r="Y8" s="358"/>
      <c r="Z8" s="358"/>
      <c r="AA8" s="358"/>
      <c r="AB8" s="358"/>
      <c r="AC8" s="358"/>
      <c r="AD8" s="609"/>
    </row>
    <row r="9" spans="1:30" ht="15" customHeight="1" x14ac:dyDescent="0.15">
      <c r="A9" s="378">
        <v>2</v>
      </c>
      <c r="B9" s="258"/>
      <c r="C9" s="381"/>
      <c r="D9" s="382"/>
      <c r="E9" s="610"/>
      <c r="F9" s="260"/>
      <c r="G9" s="259"/>
      <c r="H9" s="260"/>
      <c r="I9" s="259"/>
      <c r="J9" s="260"/>
      <c r="K9" s="357"/>
      <c r="L9" s="357"/>
      <c r="M9" s="357"/>
      <c r="N9" s="357"/>
      <c r="O9" s="357"/>
      <c r="P9" s="357"/>
      <c r="Q9" s="259"/>
      <c r="R9" s="260"/>
      <c r="S9" s="259"/>
      <c r="T9" s="260"/>
      <c r="U9" s="600"/>
      <c r="V9" s="601"/>
      <c r="W9" s="357"/>
      <c r="X9" s="357"/>
      <c r="Y9" s="357"/>
      <c r="Z9" s="357"/>
      <c r="AA9" s="357"/>
      <c r="AB9" s="357"/>
      <c r="AC9" s="357"/>
      <c r="AD9" s="611"/>
    </row>
    <row r="10" spans="1:30" ht="15" customHeight="1" x14ac:dyDescent="0.15">
      <c r="A10" s="378"/>
      <c r="B10" s="261"/>
      <c r="C10" s="381"/>
      <c r="D10" s="382"/>
      <c r="E10" s="608" t="s">
        <v>146</v>
      </c>
      <c r="F10" s="257" t="s">
        <v>146</v>
      </c>
      <c r="G10" s="256" t="s">
        <v>146</v>
      </c>
      <c r="H10" s="257" t="s">
        <v>146</v>
      </c>
      <c r="I10" s="256" t="s">
        <v>146</v>
      </c>
      <c r="J10" s="257" t="s">
        <v>146</v>
      </c>
      <c r="K10" s="358"/>
      <c r="L10" s="358"/>
      <c r="M10" s="358"/>
      <c r="N10" s="358"/>
      <c r="O10" s="358"/>
      <c r="P10" s="358"/>
      <c r="Q10" s="256" t="s">
        <v>146</v>
      </c>
      <c r="R10" s="257" t="s">
        <v>146</v>
      </c>
      <c r="S10" s="256" t="s">
        <v>146</v>
      </c>
      <c r="T10" s="257" t="s">
        <v>146</v>
      </c>
      <c r="U10" s="598" t="s">
        <v>281</v>
      </c>
      <c r="V10" s="599"/>
      <c r="W10" s="358"/>
      <c r="X10" s="358"/>
      <c r="Y10" s="358"/>
      <c r="Z10" s="358"/>
      <c r="AA10" s="358"/>
      <c r="AB10" s="358"/>
      <c r="AC10" s="358"/>
      <c r="AD10" s="609"/>
    </row>
    <row r="11" spans="1:30" ht="15" customHeight="1" x14ac:dyDescent="0.15">
      <c r="A11" s="378">
        <v>3</v>
      </c>
      <c r="B11" s="258"/>
      <c r="C11" s="381"/>
      <c r="D11" s="382"/>
      <c r="E11" s="610"/>
      <c r="F11" s="260"/>
      <c r="G11" s="259"/>
      <c r="H11" s="260"/>
      <c r="I11" s="259"/>
      <c r="J11" s="260"/>
      <c r="K11" s="357"/>
      <c r="L11" s="357"/>
      <c r="M11" s="357"/>
      <c r="N11" s="357"/>
      <c r="O11" s="357"/>
      <c r="P11" s="357"/>
      <c r="Q11" s="259"/>
      <c r="R11" s="260"/>
      <c r="S11" s="259"/>
      <c r="T11" s="260"/>
      <c r="U11" s="259"/>
      <c r="V11" s="260"/>
      <c r="W11" s="357"/>
      <c r="X11" s="357"/>
      <c r="Y11" s="357"/>
      <c r="Z11" s="357"/>
      <c r="AA11" s="357"/>
      <c r="AB11" s="357"/>
      <c r="AC11" s="357"/>
      <c r="AD11" s="611"/>
    </row>
    <row r="12" spans="1:30" ht="15" customHeight="1" x14ac:dyDescent="0.15">
      <c r="A12" s="378"/>
      <c r="B12" s="261"/>
      <c r="C12" s="381"/>
      <c r="D12" s="382"/>
      <c r="E12" s="608" t="s">
        <v>146</v>
      </c>
      <c r="F12" s="257" t="s">
        <v>146</v>
      </c>
      <c r="G12" s="256" t="s">
        <v>146</v>
      </c>
      <c r="H12" s="257" t="s">
        <v>146</v>
      </c>
      <c r="I12" s="256" t="s">
        <v>146</v>
      </c>
      <c r="J12" s="257" t="s">
        <v>146</v>
      </c>
      <c r="K12" s="358"/>
      <c r="L12" s="358"/>
      <c r="M12" s="358"/>
      <c r="N12" s="358"/>
      <c r="O12" s="358"/>
      <c r="P12" s="358"/>
      <c r="Q12" s="256" t="s">
        <v>146</v>
      </c>
      <c r="R12" s="257" t="s">
        <v>146</v>
      </c>
      <c r="S12" s="256" t="s">
        <v>146</v>
      </c>
      <c r="T12" s="257" t="s">
        <v>146</v>
      </c>
      <c r="U12" s="598" t="s">
        <v>281</v>
      </c>
      <c r="V12" s="599"/>
      <c r="W12" s="358"/>
      <c r="X12" s="358"/>
      <c r="Y12" s="358"/>
      <c r="Z12" s="358"/>
      <c r="AA12" s="358"/>
      <c r="AB12" s="358"/>
      <c r="AC12" s="358"/>
      <c r="AD12" s="609"/>
    </row>
    <row r="13" spans="1:30" ht="15" customHeight="1" x14ac:dyDescent="0.15">
      <c r="A13" s="378">
        <v>4</v>
      </c>
      <c r="B13" s="258"/>
      <c r="C13" s="381"/>
      <c r="D13" s="382"/>
      <c r="E13" s="610"/>
      <c r="F13" s="260"/>
      <c r="G13" s="259"/>
      <c r="H13" s="260"/>
      <c r="I13" s="259"/>
      <c r="J13" s="260"/>
      <c r="K13" s="357"/>
      <c r="L13" s="357"/>
      <c r="M13" s="357"/>
      <c r="N13" s="357"/>
      <c r="O13" s="357"/>
      <c r="P13" s="357"/>
      <c r="Q13" s="259"/>
      <c r="R13" s="260"/>
      <c r="S13" s="259"/>
      <c r="T13" s="260"/>
      <c r="U13" s="259"/>
      <c r="V13" s="260"/>
      <c r="W13" s="357"/>
      <c r="X13" s="357"/>
      <c r="Y13" s="357"/>
      <c r="Z13" s="357"/>
      <c r="AA13" s="357"/>
      <c r="AB13" s="357"/>
      <c r="AC13" s="357"/>
      <c r="AD13" s="611"/>
    </row>
    <row r="14" spans="1:30" ht="15" customHeight="1" x14ac:dyDescent="0.15">
      <c r="A14" s="378"/>
      <c r="B14" s="261"/>
      <c r="C14" s="381"/>
      <c r="D14" s="382"/>
      <c r="E14" s="608" t="s">
        <v>146</v>
      </c>
      <c r="F14" s="257" t="s">
        <v>146</v>
      </c>
      <c r="G14" s="256" t="s">
        <v>146</v>
      </c>
      <c r="H14" s="257" t="s">
        <v>146</v>
      </c>
      <c r="I14" s="256" t="s">
        <v>146</v>
      </c>
      <c r="J14" s="257" t="s">
        <v>146</v>
      </c>
      <c r="K14" s="358"/>
      <c r="L14" s="358"/>
      <c r="M14" s="358"/>
      <c r="N14" s="358"/>
      <c r="O14" s="358"/>
      <c r="P14" s="358"/>
      <c r="Q14" s="256" t="s">
        <v>146</v>
      </c>
      <c r="R14" s="257" t="s">
        <v>146</v>
      </c>
      <c r="S14" s="256" t="s">
        <v>146</v>
      </c>
      <c r="T14" s="257" t="s">
        <v>146</v>
      </c>
      <c r="U14" s="598" t="s">
        <v>281</v>
      </c>
      <c r="V14" s="599"/>
      <c r="W14" s="358"/>
      <c r="X14" s="358"/>
      <c r="Y14" s="358"/>
      <c r="Z14" s="358"/>
      <c r="AA14" s="358"/>
      <c r="AB14" s="358"/>
      <c r="AC14" s="358"/>
      <c r="AD14" s="609"/>
    </row>
    <row r="15" spans="1:30" ht="15" customHeight="1" x14ac:dyDescent="0.15">
      <c r="A15" s="378">
        <v>5</v>
      </c>
      <c r="B15" s="258"/>
      <c r="C15" s="381"/>
      <c r="D15" s="382"/>
      <c r="E15" s="610"/>
      <c r="F15" s="260"/>
      <c r="G15" s="259"/>
      <c r="H15" s="260"/>
      <c r="I15" s="259"/>
      <c r="J15" s="260"/>
      <c r="K15" s="357"/>
      <c r="L15" s="357"/>
      <c r="M15" s="357"/>
      <c r="N15" s="357"/>
      <c r="O15" s="357"/>
      <c r="P15" s="357"/>
      <c r="Q15" s="259"/>
      <c r="R15" s="260"/>
      <c r="S15" s="259"/>
      <c r="T15" s="260"/>
      <c r="U15" s="259"/>
      <c r="V15" s="260"/>
      <c r="W15" s="357"/>
      <c r="X15" s="357"/>
      <c r="Y15" s="357"/>
      <c r="Z15" s="357"/>
      <c r="AA15" s="357"/>
      <c r="AB15" s="357"/>
      <c r="AC15" s="357"/>
      <c r="AD15" s="611"/>
    </row>
    <row r="16" spans="1:30" ht="15" customHeight="1" x14ac:dyDescent="0.15">
      <c r="A16" s="378"/>
      <c r="B16" s="261"/>
      <c r="C16" s="381"/>
      <c r="D16" s="382"/>
      <c r="E16" s="608" t="s">
        <v>146</v>
      </c>
      <c r="F16" s="257" t="s">
        <v>146</v>
      </c>
      <c r="G16" s="256" t="s">
        <v>146</v>
      </c>
      <c r="H16" s="257" t="s">
        <v>146</v>
      </c>
      <c r="I16" s="256" t="s">
        <v>146</v>
      </c>
      <c r="J16" s="257" t="s">
        <v>146</v>
      </c>
      <c r="K16" s="358"/>
      <c r="L16" s="358"/>
      <c r="M16" s="358"/>
      <c r="N16" s="358"/>
      <c r="O16" s="358"/>
      <c r="P16" s="358"/>
      <c r="Q16" s="256" t="s">
        <v>146</v>
      </c>
      <c r="R16" s="257" t="s">
        <v>146</v>
      </c>
      <c r="S16" s="256" t="s">
        <v>146</v>
      </c>
      <c r="T16" s="257" t="s">
        <v>146</v>
      </c>
      <c r="U16" s="598" t="s">
        <v>281</v>
      </c>
      <c r="V16" s="599"/>
      <c r="W16" s="358"/>
      <c r="X16" s="358"/>
      <c r="Y16" s="358"/>
      <c r="Z16" s="358"/>
      <c r="AA16" s="358"/>
      <c r="AB16" s="358"/>
      <c r="AC16" s="358"/>
      <c r="AD16" s="609"/>
    </row>
    <row r="17" spans="1:30" ht="15" customHeight="1" x14ac:dyDescent="0.15">
      <c r="A17" s="378">
        <v>6</v>
      </c>
      <c r="B17" s="258"/>
      <c r="C17" s="381"/>
      <c r="D17" s="382"/>
      <c r="E17" s="610"/>
      <c r="F17" s="260"/>
      <c r="G17" s="259"/>
      <c r="H17" s="260"/>
      <c r="I17" s="259"/>
      <c r="J17" s="260"/>
      <c r="K17" s="357"/>
      <c r="L17" s="357"/>
      <c r="M17" s="357"/>
      <c r="N17" s="357"/>
      <c r="O17" s="357"/>
      <c r="P17" s="357"/>
      <c r="Q17" s="259"/>
      <c r="R17" s="260"/>
      <c r="S17" s="259"/>
      <c r="T17" s="260"/>
      <c r="U17" s="259"/>
      <c r="V17" s="260"/>
      <c r="W17" s="357"/>
      <c r="X17" s="357"/>
      <c r="Y17" s="357"/>
      <c r="Z17" s="357"/>
      <c r="AA17" s="357"/>
      <c r="AB17" s="357"/>
      <c r="AC17" s="357"/>
      <c r="AD17" s="611"/>
    </row>
    <row r="18" spans="1:30" ht="15" customHeight="1" x14ac:dyDescent="0.15">
      <c r="A18" s="378"/>
      <c r="B18" s="261"/>
      <c r="C18" s="381"/>
      <c r="D18" s="382"/>
      <c r="E18" s="608" t="s">
        <v>146</v>
      </c>
      <c r="F18" s="257" t="s">
        <v>146</v>
      </c>
      <c r="G18" s="256" t="s">
        <v>146</v>
      </c>
      <c r="H18" s="257" t="s">
        <v>146</v>
      </c>
      <c r="I18" s="256" t="s">
        <v>146</v>
      </c>
      <c r="J18" s="257" t="s">
        <v>146</v>
      </c>
      <c r="K18" s="358"/>
      <c r="L18" s="358"/>
      <c r="M18" s="358"/>
      <c r="N18" s="358"/>
      <c r="O18" s="358"/>
      <c r="P18" s="358"/>
      <c r="Q18" s="256" t="s">
        <v>146</v>
      </c>
      <c r="R18" s="257" t="s">
        <v>146</v>
      </c>
      <c r="S18" s="256" t="s">
        <v>146</v>
      </c>
      <c r="T18" s="257" t="s">
        <v>146</v>
      </c>
      <c r="U18" s="598" t="s">
        <v>281</v>
      </c>
      <c r="V18" s="599"/>
      <c r="W18" s="358"/>
      <c r="X18" s="358"/>
      <c r="Y18" s="358"/>
      <c r="Z18" s="358"/>
      <c r="AA18" s="358"/>
      <c r="AB18" s="358"/>
      <c r="AC18" s="358"/>
      <c r="AD18" s="609"/>
    </row>
    <row r="19" spans="1:30" ht="15" customHeight="1" x14ac:dyDescent="0.15">
      <c r="A19" s="378">
        <v>7</v>
      </c>
      <c r="B19" s="258"/>
      <c r="C19" s="381"/>
      <c r="D19" s="382"/>
      <c r="E19" s="610"/>
      <c r="F19" s="260"/>
      <c r="G19" s="259"/>
      <c r="H19" s="260"/>
      <c r="I19" s="259"/>
      <c r="J19" s="260"/>
      <c r="K19" s="357"/>
      <c r="L19" s="357"/>
      <c r="M19" s="357"/>
      <c r="N19" s="357"/>
      <c r="O19" s="357"/>
      <c r="P19" s="357"/>
      <c r="Q19" s="259"/>
      <c r="R19" s="260"/>
      <c r="S19" s="259"/>
      <c r="T19" s="260"/>
      <c r="U19" s="259"/>
      <c r="V19" s="260"/>
      <c r="W19" s="357"/>
      <c r="X19" s="357"/>
      <c r="Y19" s="357"/>
      <c r="Z19" s="357"/>
      <c r="AA19" s="357"/>
      <c r="AB19" s="357"/>
      <c r="AC19" s="357"/>
      <c r="AD19" s="611"/>
    </row>
    <row r="20" spans="1:30" ht="15" customHeight="1" x14ac:dyDescent="0.15">
      <c r="A20" s="378"/>
      <c r="B20" s="261"/>
      <c r="C20" s="381"/>
      <c r="D20" s="382"/>
      <c r="E20" s="608" t="s">
        <v>146</v>
      </c>
      <c r="F20" s="257" t="s">
        <v>146</v>
      </c>
      <c r="G20" s="256" t="s">
        <v>146</v>
      </c>
      <c r="H20" s="257" t="s">
        <v>146</v>
      </c>
      <c r="I20" s="256" t="s">
        <v>146</v>
      </c>
      <c r="J20" s="257" t="s">
        <v>146</v>
      </c>
      <c r="K20" s="358"/>
      <c r="L20" s="358"/>
      <c r="M20" s="358"/>
      <c r="N20" s="358"/>
      <c r="O20" s="358"/>
      <c r="P20" s="358"/>
      <c r="Q20" s="256" t="s">
        <v>146</v>
      </c>
      <c r="R20" s="257" t="s">
        <v>146</v>
      </c>
      <c r="S20" s="256" t="s">
        <v>146</v>
      </c>
      <c r="T20" s="257" t="s">
        <v>146</v>
      </c>
      <c r="U20" s="598" t="s">
        <v>281</v>
      </c>
      <c r="V20" s="599"/>
      <c r="W20" s="358"/>
      <c r="X20" s="358"/>
      <c r="Y20" s="358"/>
      <c r="Z20" s="358"/>
      <c r="AA20" s="358"/>
      <c r="AB20" s="358"/>
      <c r="AC20" s="358"/>
      <c r="AD20" s="609"/>
    </row>
    <row r="21" spans="1:30" ht="15" customHeight="1" x14ac:dyDescent="0.15">
      <c r="A21" s="378">
        <v>8</v>
      </c>
      <c r="B21" s="258"/>
      <c r="C21" s="381"/>
      <c r="D21" s="382"/>
      <c r="E21" s="610"/>
      <c r="F21" s="260"/>
      <c r="G21" s="259"/>
      <c r="H21" s="260"/>
      <c r="I21" s="259"/>
      <c r="J21" s="260"/>
      <c r="K21" s="357"/>
      <c r="L21" s="357"/>
      <c r="M21" s="357"/>
      <c r="N21" s="357"/>
      <c r="O21" s="357"/>
      <c r="P21" s="357"/>
      <c r="Q21" s="259"/>
      <c r="R21" s="260"/>
      <c r="S21" s="259"/>
      <c r="T21" s="260"/>
      <c r="U21" s="259"/>
      <c r="V21" s="260"/>
      <c r="W21" s="357"/>
      <c r="X21" s="357"/>
      <c r="Y21" s="357"/>
      <c r="Z21" s="357"/>
      <c r="AA21" s="357"/>
      <c r="AB21" s="357"/>
      <c r="AC21" s="357"/>
      <c r="AD21" s="611"/>
    </row>
    <row r="22" spans="1:30" ht="15" customHeight="1" x14ac:dyDescent="0.15">
      <c r="A22" s="378"/>
      <c r="B22" s="261"/>
      <c r="C22" s="381"/>
      <c r="D22" s="382"/>
      <c r="E22" s="608" t="s">
        <v>146</v>
      </c>
      <c r="F22" s="257" t="s">
        <v>146</v>
      </c>
      <c r="G22" s="256" t="s">
        <v>146</v>
      </c>
      <c r="H22" s="257" t="s">
        <v>146</v>
      </c>
      <c r="I22" s="256" t="s">
        <v>146</v>
      </c>
      <c r="J22" s="257" t="s">
        <v>146</v>
      </c>
      <c r="K22" s="358"/>
      <c r="L22" s="358"/>
      <c r="M22" s="358"/>
      <c r="N22" s="358"/>
      <c r="O22" s="358"/>
      <c r="P22" s="358"/>
      <c r="Q22" s="256" t="s">
        <v>146</v>
      </c>
      <c r="R22" s="257" t="s">
        <v>146</v>
      </c>
      <c r="S22" s="256" t="s">
        <v>146</v>
      </c>
      <c r="T22" s="257" t="s">
        <v>146</v>
      </c>
      <c r="U22" s="598" t="s">
        <v>281</v>
      </c>
      <c r="V22" s="599"/>
      <c r="W22" s="358"/>
      <c r="X22" s="358"/>
      <c r="Y22" s="358"/>
      <c r="Z22" s="358"/>
      <c r="AA22" s="358"/>
      <c r="AB22" s="358"/>
      <c r="AC22" s="358"/>
      <c r="AD22" s="609"/>
    </row>
    <row r="23" spans="1:30" ht="15" customHeight="1" x14ac:dyDescent="0.15">
      <c r="A23" s="378">
        <v>9</v>
      </c>
      <c r="B23" s="258"/>
      <c r="C23" s="381"/>
      <c r="D23" s="382"/>
      <c r="E23" s="610"/>
      <c r="F23" s="260"/>
      <c r="G23" s="259"/>
      <c r="H23" s="260"/>
      <c r="I23" s="259"/>
      <c r="J23" s="260"/>
      <c r="K23" s="357"/>
      <c r="L23" s="357"/>
      <c r="M23" s="357"/>
      <c r="N23" s="357"/>
      <c r="O23" s="357"/>
      <c r="P23" s="357"/>
      <c r="Q23" s="259"/>
      <c r="R23" s="260"/>
      <c r="S23" s="259"/>
      <c r="T23" s="260"/>
      <c r="U23" s="259"/>
      <c r="V23" s="260"/>
      <c r="W23" s="357"/>
      <c r="X23" s="357"/>
      <c r="Y23" s="357"/>
      <c r="Z23" s="357"/>
      <c r="AA23" s="357"/>
      <c r="AB23" s="357"/>
      <c r="AC23" s="357"/>
      <c r="AD23" s="611"/>
    </row>
    <row r="24" spans="1:30" ht="15" customHeight="1" x14ac:dyDescent="0.15">
      <c r="A24" s="378"/>
      <c r="B24" s="261"/>
      <c r="C24" s="381"/>
      <c r="D24" s="382"/>
      <c r="E24" s="608" t="s">
        <v>146</v>
      </c>
      <c r="F24" s="257" t="s">
        <v>146</v>
      </c>
      <c r="G24" s="256" t="s">
        <v>146</v>
      </c>
      <c r="H24" s="257" t="s">
        <v>146</v>
      </c>
      <c r="I24" s="256" t="s">
        <v>146</v>
      </c>
      <c r="J24" s="257" t="s">
        <v>146</v>
      </c>
      <c r="K24" s="358"/>
      <c r="L24" s="358"/>
      <c r="M24" s="358"/>
      <c r="N24" s="358"/>
      <c r="O24" s="358"/>
      <c r="P24" s="358"/>
      <c r="Q24" s="256" t="s">
        <v>146</v>
      </c>
      <c r="R24" s="257" t="s">
        <v>146</v>
      </c>
      <c r="S24" s="256" t="s">
        <v>146</v>
      </c>
      <c r="T24" s="257" t="s">
        <v>146</v>
      </c>
      <c r="U24" s="598" t="s">
        <v>281</v>
      </c>
      <c r="V24" s="599"/>
      <c r="W24" s="358"/>
      <c r="X24" s="358"/>
      <c r="Y24" s="358"/>
      <c r="Z24" s="358"/>
      <c r="AA24" s="358"/>
      <c r="AB24" s="358"/>
      <c r="AC24" s="358"/>
      <c r="AD24" s="609"/>
    </row>
    <row r="25" spans="1:30" ht="15" customHeight="1" x14ac:dyDescent="0.15">
      <c r="A25" s="378">
        <v>10</v>
      </c>
      <c r="B25" s="258"/>
      <c r="C25" s="381"/>
      <c r="D25" s="382"/>
      <c r="E25" s="610"/>
      <c r="F25" s="260"/>
      <c r="G25" s="259"/>
      <c r="H25" s="260"/>
      <c r="I25" s="259"/>
      <c r="J25" s="260"/>
      <c r="K25" s="357"/>
      <c r="L25" s="357"/>
      <c r="M25" s="357"/>
      <c r="N25" s="357"/>
      <c r="O25" s="357"/>
      <c r="P25" s="357"/>
      <c r="Q25" s="259"/>
      <c r="R25" s="260"/>
      <c r="S25" s="259"/>
      <c r="T25" s="260"/>
      <c r="U25" s="259"/>
      <c r="V25" s="260"/>
      <c r="W25" s="357"/>
      <c r="X25" s="357"/>
      <c r="Y25" s="357"/>
      <c r="Z25" s="357"/>
      <c r="AA25" s="357"/>
      <c r="AB25" s="357"/>
      <c r="AC25" s="357"/>
      <c r="AD25" s="611"/>
    </row>
    <row r="26" spans="1:30" ht="15" customHeight="1" x14ac:dyDescent="0.15">
      <c r="A26" s="378"/>
      <c r="B26" s="261"/>
      <c r="C26" s="381"/>
      <c r="D26" s="382"/>
      <c r="E26" s="608" t="s">
        <v>146</v>
      </c>
      <c r="F26" s="257" t="s">
        <v>146</v>
      </c>
      <c r="G26" s="256" t="s">
        <v>146</v>
      </c>
      <c r="H26" s="257" t="s">
        <v>146</v>
      </c>
      <c r="I26" s="256" t="s">
        <v>146</v>
      </c>
      <c r="J26" s="257" t="s">
        <v>146</v>
      </c>
      <c r="K26" s="358"/>
      <c r="L26" s="358"/>
      <c r="M26" s="358"/>
      <c r="N26" s="358"/>
      <c r="O26" s="358"/>
      <c r="P26" s="358"/>
      <c r="Q26" s="256" t="s">
        <v>146</v>
      </c>
      <c r="R26" s="257" t="s">
        <v>146</v>
      </c>
      <c r="S26" s="256" t="s">
        <v>146</v>
      </c>
      <c r="T26" s="257" t="s">
        <v>146</v>
      </c>
      <c r="U26" s="598" t="s">
        <v>281</v>
      </c>
      <c r="V26" s="599"/>
      <c r="W26" s="358"/>
      <c r="X26" s="358"/>
      <c r="Y26" s="358"/>
      <c r="Z26" s="358"/>
      <c r="AA26" s="358"/>
      <c r="AB26" s="358"/>
      <c r="AC26" s="358"/>
      <c r="AD26" s="609"/>
    </row>
    <row r="27" spans="1:30" ht="15" customHeight="1" x14ac:dyDescent="0.15">
      <c r="A27" s="378">
        <v>11</v>
      </c>
      <c r="B27" s="258"/>
      <c r="C27" s="381"/>
      <c r="D27" s="382"/>
      <c r="E27" s="610"/>
      <c r="F27" s="260"/>
      <c r="G27" s="259"/>
      <c r="H27" s="260"/>
      <c r="I27" s="259"/>
      <c r="J27" s="260"/>
      <c r="K27" s="357"/>
      <c r="L27" s="357"/>
      <c r="M27" s="357"/>
      <c r="N27" s="357"/>
      <c r="O27" s="357"/>
      <c r="P27" s="357"/>
      <c r="Q27" s="259"/>
      <c r="R27" s="260"/>
      <c r="S27" s="259"/>
      <c r="T27" s="260"/>
      <c r="U27" s="259"/>
      <c r="V27" s="260"/>
      <c r="W27" s="357"/>
      <c r="X27" s="357"/>
      <c r="Y27" s="357"/>
      <c r="Z27" s="357"/>
      <c r="AA27" s="357"/>
      <c r="AB27" s="357"/>
      <c r="AC27" s="357"/>
      <c r="AD27" s="611"/>
    </row>
    <row r="28" spans="1:30" ht="15" customHeight="1" x14ac:dyDescent="0.15">
      <c r="A28" s="378"/>
      <c r="B28" s="261"/>
      <c r="C28" s="381"/>
      <c r="D28" s="382"/>
      <c r="E28" s="608" t="s">
        <v>146</v>
      </c>
      <c r="F28" s="257" t="s">
        <v>146</v>
      </c>
      <c r="G28" s="256" t="s">
        <v>146</v>
      </c>
      <c r="H28" s="257" t="s">
        <v>146</v>
      </c>
      <c r="I28" s="256" t="s">
        <v>146</v>
      </c>
      <c r="J28" s="257" t="s">
        <v>146</v>
      </c>
      <c r="K28" s="358"/>
      <c r="L28" s="358"/>
      <c r="M28" s="358"/>
      <c r="N28" s="358"/>
      <c r="O28" s="358"/>
      <c r="P28" s="358"/>
      <c r="Q28" s="256" t="s">
        <v>146</v>
      </c>
      <c r="R28" s="257" t="s">
        <v>146</v>
      </c>
      <c r="S28" s="256" t="s">
        <v>146</v>
      </c>
      <c r="T28" s="257" t="s">
        <v>146</v>
      </c>
      <c r="U28" s="598" t="s">
        <v>233</v>
      </c>
      <c r="V28" s="599"/>
      <c r="W28" s="358"/>
      <c r="X28" s="358"/>
      <c r="Y28" s="358"/>
      <c r="Z28" s="358"/>
      <c r="AA28" s="358"/>
      <c r="AB28" s="358"/>
      <c r="AC28" s="358"/>
      <c r="AD28" s="609"/>
    </row>
    <row r="29" spans="1:30" ht="15" customHeight="1" x14ac:dyDescent="0.15">
      <c r="A29" s="378">
        <v>12</v>
      </c>
      <c r="B29" s="258"/>
      <c r="C29" s="381"/>
      <c r="D29" s="382"/>
      <c r="E29" s="610"/>
      <c r="F29" s="260"/>
      <c r="G29" s="259"/>
      <c r="H29" s="260"/>
      <c r="I29" s="259"/>
      <c r="J29" s="260"/>
      <c r="K29" s="357"/>
      <c r="L29" s="357"/>
      <c r="M29" s="357"/>
      <c r="N29" s="357"/>
      <c r="O29" s="357"/>
      <c r="P29" s="357"/>
      <c r="Q29" s="259"/>
      <c r="R29" s="260"/>
      <c r="S29" s="259"/>
      <c r="T29" s="260"/>
      <c r="U29" s="259"/>
      <c r="V29" s="260"/>
      <c r="W29" s="357"/>
      <c r="X29" s="357"/>
      <c r="Y29" s="357"/>
      <c r="Z29" s="357"/>
      <c r="AA29" s="357"/>
      <c r="AB29" s="357"/>
      <c r="AC29" s="357"/>
      <c r="AD29" s="611"/>
    </row>
    <row r="30" spans="1:30" ht="15" customHeight="1" x14ac:dyDescent="0.15">
      <c r="A30" s="378"/>
      <c r="B30" s="261"/>
      <c r="C30" s="381"/>
      <c r="D30" s="382"/>
      <c r="E30" s="608" t="s">
        <v>146</v>
      </c>
      <c r="F30" s="257" t="s">
        <v>146</v>
      </c>
      <c r="G30" s="256" t="s">
        <v>146</v>
      </c>
      <c r="H30" s="257" t="s">
        <v>146</v>
      </c>
      <c r="I30" s="256" t="s">
        <v>146</v>
      </c>
      <c r="J30" s="257" t="s">
        <v>146</v>
      </c>
      <c r="K30" s="358"/>
      <c r="L30" s="358"/>
      <c r="M30" s="358"/>
      <c r="N30" s="358"/>
      <c r="O30" s="358"/>
      <c r="P30" s="358"/>
      <c r="Q30" s="256" t="s">
        <v>146</v>
      </c>
      <c r="R30" s="257" t="s">
        <v>146</v>
      </c>
      <c r="S30" s="256" t="s">
        <v>146</v>
      </c>
      <c r="T30" s="257" t="s">
        <v>146</v>
      </c>
      <c r="U30" s="598" t="s">
        <v>281</v>
      </c>
      <c r="V30" s="599"/>
      <c r="W30" s="358"/>
      <c r="X30" s="358"/>
      <c r="Y30" s="358"/>
      <c r="Z30" s="358"/>
      <c r="AA30" s="358"/>
      <c r="AB30" s="358"/>
      <c r="AC30" s="358"/>
      <c r="AD30" s="609"/>
    </row>
    <row r="31" spans="1:30" ht="15" customHeight="1" x14ac:dyDescent="0.15">
      <c r="A31" s="378">
        <v>13</v>
      </c>
      <c r="B31" s="258"/>
      <c r="C31" s="381"/>
      <c r="D31" s="382"/>
      <c r="E31" s="610"/>
      <c r="F31" s="260"/>
      <c r="G31" s="259"/>
      <c r="H31" s="260"/>
      <c r="I31" s="259"/>
      <c r="J31" s="260"/>
      <c r="K31" s="357"/>
      <c r="L31" s="357"/>
      <c r="M31" s="357"/>
      <c r="N31" s="357"/>
      <c r="O31" s="357"/>
      <c r="P31" s="357"/>
      <c r="Q31" s="259"/>
      <c r="R31" s="260"/>
      <c r="S31" s="259"/>
      <c r="T31" s="260"/>
      <c r="U31" s="259"/>
      <c r="V31" s="260"/>
      <c r="W31" s="357"/>
      <c r="X31" s="357"/>
      <c r="Y31" s="357"/>
      <c r="Z31" s="357"/>
      <c r="AA31" s="357"/>
      <c r="AB31" s="357"/>
      <c r="AC31" s="357"/>
      <c r="AD31" s="611"/>
    </row>
    <row r="32" spans="1:30" ht="15" customHeight="1" x14ac:dyDescent="0.15">
      <c r="A32" s="378"/>
      <c r="B32" s="261"/>
      <c r="C32" s="381"/>
      <c r="D32" s="382"/>
      <c r="E32" s="608" t="s">
        <v>146</v>
      </c>
      <c r="F32" s="257" t="s">
        <v>146</v>
      </c>
      <c r="G32" s="256" t="s">
        <v>146</v>
      </c>
      <c r="H32" s="257" t="s">
        <v>146</v>
      </c>
      <c r="I32" s="256" t="s">
        <v>146</v>
      </c>
      <c r="J32" s="257" t="s">
        <v>146</v>
      </c>
      <c r="K32" s="358"/>
      <c r="L32" s="358"/>
      <c r="M32" s="358"/>
      <c r="N32" s="358"/>
      <c r="O32" s="358"/>
      <c r="P32" s="358"/>
      <c r="Q32" s="256" t="s">
        <v>146</v>
      </c>
      <c r="R32" s="257" t="s">
        <v>146</v>
      </c>
      <c r="S32" s="256" t="s">
        <v>146</v>
      </c>
      <c r="T32" s="257" t="s">
        <v>146</v>
      </c>
      <c r="U32" s="598" t="s">
        <v>281</v>
      </c>
      <c r="V32" s="599"/>
      <c r="W32" s="358"/>
      <c r="X32" s="358"/>
      <c r="Y32" s="358"/>
      <c r="Z32" s="358"/>
      <c r="AA32" s="358"/>
      <c r="AB32" s="358"/>
      <c r="AC32" s="358"/>
      <c r="AD32" s="609"/>
    </row>
    <row r="33" spans="1:30" ht="15" customHeight="1" x14ac:dyDescent="0.15">
      <c r="A33" s="378">
        <v>14</v>
      </c>
      <c r="B33" s="258"/>
      <c r="C33" s="381"/>
      <c r="D33" s="382"/>
      <c r="E33" s="610"/>
      <c r="F33" s="260"/>
      <c r="G33" s="259"/>
      <c r="H33" s="260"/>
      <c r="I33" s="259"/>
      <c r="J33" s="260"/>
      <c r="K33" s="357"/>
      <c r="L33" s="357"/>
      <c r="M33" s="357"/>
      <c r="N33" s="357"/>
      <c r="O33" s="357"/>
      <c r="P33" s="357"/>
      <c r="Q33" s="259"/>
      <c r="R33" s="260"/>
      <c r="S33" s="259"/>
      <c r="T33" s="260"/>
      <c r="U33" s="259"/>
      <c r="V33" s="260"/>
      <c r="W33" s="357"/>
      <c r="X33" s="357"/>
      <c r="Y33" s="357"/>
      <c r="Z33" s="357"/>
      <c r="AA33" s="357"/>
      <c r="AB33" s="357"/>
      <c r="AC33" s="357"/>
      <c r="AD33" s="611"/>
    </row>
    <row r="34" spans="1:30" ht="15" customHeight="1" x14ac:dyDescent="0.15">
      <c r="A34" s="378"/>
      <c r="B34" s="261"/>
      <c r="C34" s="381"/>
      <c r="D34" s="382"/>
      <c r="E34" s="608" t="s">
        <v>146</v>
      </c>
      <c r="F34" s="257" t="s">
        <v>146</v>
      </c>
      <c r="G34" s="256" t="s">
        <v>146</v>
      </c>
      <c r="H34" s="257" t="s">
        <v>146</v>
      </c>
      <c r="I34" s="256" t="s">
        <v>146</v>
      </c>
      <c r="J34" s="257" t="s">
        <v>146</v>
      </c>
      <c r="K34" s="358"/>
      <c r="L34" s="358"/>
      <c r="M34" s="358"/>
      <c r="N34" s="358"/>
      <c r="O34" s="358"/>
      <c r="P34" s="358"/>
      <c r="Q34" s="256" t="s">
        <v>146</v>
      </c>
      <c r="R34" s="257" t="s">
        <v>146</v>
      </c>
      <c r="S34" s="256" t="s">
        <v>146</v>
      </c>
      <c r="T34" s="257" t="s">
        <v>146</v>
      </c>
      <c r="U34" s="598" t="s">
        <v>281</v>
      </c>
      <c r="V34" s="599"/>
      <c r="W34" s="358"/>
      <c r="X34" s="358"/>
      <c r="Y34" s="358"/>
      <c r="Z34" s="358"/>
      <c r="AA34" s="358"/>
      <c r="AB34" s="358"/>
      <c r="AC34" s="358"/>
      <c r="AD34" s="609"/>
    </row>
    <row r="35" spans="1:30" ht="15" customHeight="1" x14ac:dyDescent="0.15">
      <c r="A35" s="378">
        <v>15</v>
      </c>
      <c r="B35" s="258"/>
      <c r="C35" s="381"/>
      <c r="D35" s="382"/>
      <c r="E35" s="610"/>
      <c r="F35" s="260"/>
      <c r="G35" s="259"/>
      <c r="H35" s="260"/>
      <c r="I35" s="259"/>
      <c r="J35" s="260"/>
      <c r="K35" s="361"/>
      <c r="L35" s="361"/>
      <c r="M35" s="361"/>
      <c r="N35" s="361"/>
      <c r="O35" s="361"/>
      <c r="P35" s="361"/>
      <c r="Q35" s="259"/>
      <c r="R35" s="260"/>
      <c r="S35" s="259"/>
      <c r="T35" s="260"/>
      <c r="U35" s="600"/>
      <c r="V35" s="601"/>
      <c r="W35" s="361"/>
      <c r="X35" s="361"/>
      <c r="Y35" s="361"/>
      <c r="Z35" s="361"/>
      <c r="AA35" s="361"/>
      <c r="AB35" s="361"/>
      <c r="AC35" s="361"/>
      <c r="AD35" s="612"/>
    </row>
    <row r="36" spans="1:30" ht="15" customHeight="1" thickBot="1" x14ac:dyDescent="0.2">
      <c r="A36" s="400"/>
      <c r="B36" s="251"/>
      <c r="C36" s="401"/>
      <c r="D36" s="402"/>
      <c r="E36" s="613" t="s">
        <v>146</v>
      </c>
      <c r="F36" s="298" t="s">
        <v>146</v>
      </c>
      <c r="G36" s="299" t="s">
        <v>146</v>
      </c>
      <c r="H36" s="298" t="s">
        <v>146</v>
      </c>
      <c r="I36" s="299" t="s">
        <v>146</v>
      </c>
      <c r="J36" s="298" t="s">
        <v>146</v>
      </c>
      <c r="K36" s="361"/>
      <c r="L36" s="361"/>
      <c r="M36" s="361"/>
      <c r="N36" s="361"/>
      <c r="O36" s="361"/>
      <c r="P36" s="361"/>
      <c r="Q36" s="299" t="s">
        <v>146</v>
      </c>
      <c r="R36" s="298" t="s">
        <v>146</v>
      </c>
      <c r="S36" s="299" t="s">
        <v>146</v>
      </c>
      <c r="T36" s="298" t="s">
        <v>146</v>
      </c>
      <c r="U36" s="602" t="s">
        <v>281</v>
      </c>
      <c r="V36" s="603"/>
      <c r="W36" s="361"/>
      <c r="X36" s="361"/>
      <c r="Y36" s="361"/>
      <c r="Z36" s="361"/>
      <c r="AA36" s="361"/>
      <c r="AB36" s="361"/>
      <c r="AC36" s="361"/>
      <c r="AD36" s="612"/>
    </row>
    <row r="37" spans="1:30" ht="19.5" customHeight="1" x14ac:dyDescent="0.15">
      <c r="A37" s="393" t="s">
        <v>155</v>
      </c>
      <c r="B37" s="394"/>
      <c r="C37" s="395"/>
      <c r="D37" s="286" t="s">
        <v>144</v>
      </c>
      <c r="E37" s="614" t="s">
        <v>153</v>
      </c>
      <c r="F37" s="365"/>
      <c r="G37" s="365" t="s">
        <v>153</v>
      </c>
      <c r="H37" s="365"/>
      <c r="I37" s="365" t="s">
        <v>153</v>
      </c>
      <c r="J37" s="365"/>
      <c r="K37" s="399" t="s">
        <v>156</v>
      </c>
      <c r="L37" s="399"/>
      <c r="M37" s="399" t="s">
        <v>156</v>
      </c>
      <c r="N37" s="399"/>
      <c r="O37" s="399" t="s">
        <v>156</v>
      </c>
      <c r="P37" s="399"/>
      <c r="Q37" s="365" t="s">
        <v>153</v>
      </c>
      <c r="R37" s="365"/>
      <c r="S37" s="365" t="s">
        <v>153</v>
      </c>
      <c r="T37" s="365"/>
      <c r="U37" s="365" t="s">
        <v>153</v>
      </c>
      <c r="V37" s="365"/>
      <c r="W37" s="399" t="s">
        <v>156</v>
      </c>
      <c r="X37" s="399"/>
      <c r="Y37" s="399" t="s">
        <v>156</v>
      </c>
      <c r="Z37" s="399"/>
      <c r="AA37" s="399" t="s">
        <v>156</v>
      </c>
      <c r="AB37" s="399"/>
      <c r="AC37" s="399" t="s">
        <v>156</v>
      </c>
      <c r="AD37" s="615"/>
    </row>
    <row r="38" spans="1:30" ht="19.5" customHeight="1" thickBot="1" x14ac:dyDescent="0.2">
      <c r="A38" s="396"/>
      <c r="B38" s="397"/>
      <c r="C38" s="398"/>
      <c r="D38" s="287"/>
      <c r="E38" s="403" t="s">
        <v>153</v>
      </c>
      <c r="F38" s="404"/>
      <c r="G38" s="404" t="s">
        <v>153</v>
      </c>
      <c r="H38" s="404"/>
      <c r="I38" s="404" t="s">
        <v>153</v>
      </c>
      <c r="J38" s="404"/>
      <c r="K38" s="404" t="s">
        <v>153</v>
      </c>
      <c r="L38" s="404"/>
      <c r="M38" s="404" t="s">
        <v>153</v>
      </c>
      <c r="N38" s="404"/>
      <c r="O38" s="404" t="s">
        <v>153</v>
      </c>
      <c r="P38" s="404"/>
      <c r="Q38" s="404" t="s">
        <v>153</v>
      </c>
      <c r="R38" s="404"/>
      <c r="S38" s="404" t="s">
        <v>153</v>
      </c>
      <c r="T38" s="404"/>
      <c r="U38" s="404" t="s">
        <v>153</v>
      </c>
      <c r="V38" s="404"/>
      <c r="W38" s="404" t="s">
        <v>153</v>
      </c>
      <c r="X38" s="404"/>
      <c r="Y38" s="404" t="s">
        <v>153</v>
      </c>
      <c r="Z38" s="404"/>
      <c r="AA38" s="404" t="s">
        <v>153</v>
      </c>
      <c r="AB38" s="404"/>
      <c r="AC38" s="404" t="s">
        <v>153</v>
      </c>
      <c r="AD38" s="405"/>
    </row>
    <row r="39" spans="1:30" ht="16.5" customHeight="1" x14ac:dyDescent="0.15">
      <c r="A39" s="285" t="s">
        <v>157</v>
      </c>
      <c r="B39" s="262"/>
    </row>
    <row r="40" spans="1:30" ht="16.5" customHeight="1" x14ac:dyDescent="0.15">
      <c r="A40" s="285" t="s">
        <v>273</v>
      </c>
      <c r="B40" s="262"/>
      <c r="U40" s="356" t="s">
        <v>234</v>
      </c>
      <c r="V40" s="356"/>
      <c r="W40" s="356"/>
      <c r="X40" s="356"/>
      <c r="Y40" s="356"/>
      <c r="Z40" s="356"/>
      <c r="AA40" s="356"/>
      <c r="AB40" s="356"/>
      <c r="AC40" s="356"/>
      <c r="AD40" s="356"/>
    </row>
  </sheetData>
  <mergeCells count="221">
    <mergeCell ref="AC25:AD26"/>
    <mergeCell ref="AC27:AD28"/>
    <mergeCell ref="AC29:AD30"/>
    <mergeCell ref="AC31:AD32"/>
    <mergeCell ref="AC33:AD34"/>
    <mergeCell ref="AC35:AD36"/>
    <mergeCell ref="AC7:AD8"/>
    <mergeCell ref="AC9:AD10"/>
    <mergeCell ref="AC11:AD12"/>
    <mergeCell ref="AC13:AD14"/>
    <mergeCell ref="AC15:AD16"/>
    <mergeCell ref="AC17:AD18"/>
    <mergeCell ref="AC19:AD20"/>
    <mergeCell ref="AC21:AD22"/>
    <mergeCell ref="AC23:AD24"/>
    <mergeCell ref="Y25:Z26"/>
    <mergeCell ref="Y27:Z28"/>
    <mergeCell ref="Y29:Z30"/>
    <mergeCell ref="Y31:Z32"/>
    <mergeCell ref="Y33:Z34"/>
    <mergeCell ref="Y35:Z36"/>
    <mergeCell ref="AA7:AB8"/>
    <mergeCell ref="AA9:AB10"/>
    <mergeCell ref="AA11:AB12"/>
    <mergeCell ref="AA13:AB14"/>
    <mergeCell ref="AA15:AB16"/>
    <mergeCell ref="AA17:AB18"/>
    <mergeCell ref="AA19:AB20"/>
    <mergeCell ref="AA21:AB22"/>
    <mergeCell ref="AA23:AB24"/>
    <mergeCell ref="AA25:AB26"/>
    <mergeCell ref="AA27:AB28"/>
    <mergeCell ref="AA29:AB30"/>
    <mergeCell ref="AA31:AB32"/>
    <mergeCell ref="AA33:AB34"/>
    <mergeCell ref="AA35:AB36"/>
    <mergeCell ref="Y7:Z8"/>
    <mergeCell ref="Y9:Z10"/>
    <mergeCell ref="Y11:Z12"/>
    <mergeCell ref="Y13:Z14"/>
    <mergeCell ref="Y15:Z16"/>
    <mergeCell ref="Y17:Z18"/>
    <mergeCell ref="Y19:Z20"/>
    <mergeCell ref="Y21:Z22"/>
    <mergeCell ref="Y23:Z24"/>
    <mergeCell ref="U26:V26"/>
    <mergeCell ref="U28:V28"/>
    <mergeCell ref="U30:V30"/>
    <mergeCell ref="U32:V32"/>
    <mergeCell ref="U34:V34"/>
    <mergeCell ref="U36:V36"/>
    <mergeCell ref="W7:X8"/>
    <mergeCell ref="W9:X10"/>
    <mergeCell ref="W11:X12"/>
    <mergeCell ref="W13:X14"/>
    <mergeCell ref="W15:X16"/>
    <mergeCell ref="W17:X18"/>
    <mergeCell ref="W19:X20"/>
    <mergeCell ref="W21:X22"/>
    <mergeCell ref="W23:X24"/>
    <mergeCell ref="W25:X26"/>
    <mergeCell ref="W27:X28"/>
    <mergeCell ref="W29:X30"/>
    <mergeCell ref="W31:X32"/>
    <mergeCell ref="W33:X34"/>
    <mergeCell ref="W35:X36"/>
    <mergeCell ref="O38:P38"/>
    <mergeCell ref="M37:N37"/>
    <mergeCell ref="O37:P37"/>
    <mergeCell ref="Q37:R37"/>
    <mergeCell ref="S37:T37"/>
    <mergeCell ref="U37:V37"/>
    <mergeCell ref="W37:X37"/>
    <mergeCell ref="AC38:AD38"/>
    <mergeCell ref="Q38:R38"/>
    <mergeCell ref="S38:T38"/>
    <mergeCell ref="U38:V38"/>
    <mergeCell ref="W38:X38"/>
    <mergeCell ref="Y38:Z38"/>
    <mergeCell ref="AA38:AB38"/>
    <mergeCell ref="A37:C38"/>
    <mergeCell ref="E37:F37"/>
    <mergeCell ref="G37:H37"/>
    <mergeCell ref="I37:J37"/>
    <mergeCell ref="K37:L37"/>
    <mergeCell ref="A35:A36"/>
    <mergeCell ref="C35:D36"/>
    <mergeCell ref="M35:N36"/>
    <mergeCell ref="E38:F38"/>
    <mergeCell ref="G38:H38"/>
    <mergeCell ref="I38:J38"/>
    <mergeCell ref="K38:L38"/>
    <mergeCell ref="M38:N38"/>
    <mergeCell ref="K35:L36"/>
    <mergeCell ref="M31:N32"/>
    <mergeCell ref="A33:A34"/>
    <mergeCell ref="C33:D34"/>
    <mergeCell ref="A31:A32"/>
    <mergeCell ref="C31:D32"/>
    <mergeCell ref="A23:A24"/>
    <mergeCell ref="C23:D24"/>
    <mergeCell ref="M25:N26"/>
    <mergeCell ref="M23:N24"/>
    <mergeCell ref="A29:A30"/>
    <mergeCell ref="C29:D30"/>
    <mergeCell ref="A27:A28"/>
    <mergeCell ref="C27:D28"/>
    <mergeCell ref="M29:N30"/>
    <mergeCell ref="M27:N28"/>
    <mergeCell ref="A25:A26"/>
    <mergeCell ref="C25:D26"/>
    <mergeCell ref="A21:A22"/>
    <mergeCell ref="C21:D22"/>
    <mergeCell ref="A19:A20"/>
    <mergeCell ref="C19:D20"/>
    <mergeCell ref="M21:N22"/>
    <mergeCell ref="M19:N20"/>
    <mergeCell ref="A17:A18"/>
    <mergeCell ref="C17:D18"/>
    <mergeCell ref="M17:N18"/>
    <mergeCell ref="K17:L18"/>
    <mergeCell ref="K19:L20"/>
    <mergeCell ref="K21:L22"/>
    <mergeCell ref="A15:A16"/>
    <mergeCell ref="C15:D16"/>
    <mergeCell ref="A11:A12"/>
    <mergeCell ref="C11:D12"/>
    <mergeCell ref="M11:N12"/>
    <mergeCell ref="M13:N14"/>
    <mergeCell ref="A9:A10"/>
    <mergeCell ref="C9:D10"/>
    <mergeCell ref="M9:N10"/>
    <mergeCell ref="A13:A14"/>
    <mergeCell ref="C13:D14"/>
    <mergeCell ref="K15:L16"/>
    <mergeCell ref="Y4:Z4"/>
    <mergeCell ref="E4:F4"/>
    <mergeCell ref="G4:H4"/>
    <mergeCell ref="I4:J4"/>
    <mergeCell ref="K4:L4"/>
    <mergeCell ref="M4:N4"/>
    <mergeCell ref="O4:P4"/>
    <mergeCell ref="Q4:R4"/>
    <mergeCell ref="O7:P8"/>
    <mergeCell ref="O9:P10"/>
    <mergeCell ref="O11:P12"/>
    <mergeCell ref="O13:P14"/>
    <mergeCell ref="K9:L10"/>
    <mergeCell ref="K11:L12"/>
    <mergeCell ref="K13:L14"/>
    <mergeCell ref="W5:X6"/>
    <mergeCell ref="Y5:Z6"/>
    <mergeCell ref="A3:D4"/>
    <mergeCell ref="A7:A8"/>
    <mergeCell ref="C7:D8"/>
    <mergeCell ref="M7:N8"/>
    <mergeCell ref="A5:A6"/>
    <mergeCell ref="B5:B6"/>
    <mergeCell ref="C5:D6"/>
    <mergeCell ref="M5:N6"/>
    <mergeCell ref="S4:T4"/>
    <mergeCell ref="S3:T3"/>
    <mergeCell ref="E3:F3"/>
    <mergeCell ref="G3:H3"/>
    <mergeCell ref="I3:J3"/>
    <mergeCell ref="K3:L3"/>
    <mergeCell ref="M3:N3"/>
    <mergeCell ref="K5:L6"/>
    <mergeCell ref="H5:H6"/>
    <mergeCell ref="K7:L8"/>
    <mergeCell ref="R5:R6"/>
    <mergeCell ref="T5:T6"/>
    <mergeCell ref="Y37:Z37"/>
    <mergeCell ref="AA37:AB37"/>
    <mergeCell ref="AC37:AD37"/>
    <mergeCell ref="O3:P3"/>
    <mergeCell ref="Q3:R3"/>
    <mergeCell ref="AA3:AB3"/>
    <mergeCell ref="AC3:AD3"/>
    <mergeCell ref="O5:P6"/>
    <mergeCell ref="AA4:AB4"/>
    <mergeCell ref="AC4:AD4"/>
    <mergeCell ref="Y3:Z3"/>
    <mergeCell ref="U4:V4"/>
    <mergeCell ref="U3:V3"/>
    <mergeCell ref="W3:X3"/>
    <mergeCell ref="W4:X4"/>
    <mergeCell ref="F5:F6"/>
    <mergeCell ref="O15:P16"/>
    <mergeCell ref="O17:P18"/>
    <mergeCell ref="O19:P20"/>
    <mergeCell ref="O21:P22"/>
    <mergeCell ref="O23:P24"/>
    <mergeCell ref="O27:P28"/>
    <mergeCell ref="O29:P30"/>
    <mergeCell ref="O31:P32"/>
    <mergeCell ref="O25:P26"/>
    <mergeCell ref="M15:N16"/>
    <mergeCell ref="M33:N34"/>
    <mergeCell ref="K23:L24"/>
    <mergeCell ref="K25:L26"/>
    <mergeCell ref="K27:L28"/>
    <mergeCell ref="K29:L30"/>
    <mergeCell ref="K31:L32"/>
    <mergeCell ref="K33:L34"/>
    <mergeCell ref="J5:J6"/>
    <mergeCell ref="O33:P34"/>
    <mergeCell ref="O35:P36"/>
    <mergeCell ref="U40:AD40"/>
    <mergeCell ref="AA5:AB6"/>
    <mergeCell ref="AC5:AD6"/>
    <mergeCell ref="V5:V6"/>
    <mergeCell ref="U8:V8"/>
    <mergeCell ref="U10:V10"/>
    <mergeCell ref="U12:V12"/>
    <mergeCell ref="U14:V14"/>
    <mergeCell ref="U16:V16"/>
    <mergeCell ref="U18:V18"/>
    <mergeCell ref="U20:V20"/>
    <mergeCell ref="U22:V22"/>
    <mergeCell ref="U24:V24"/>
  </mergeCells>
  <phoneticPr fontId="8"/>
  <printOptions horizontalCentered="1" verticalCentered="1"/>
  <pageMargins left="0.23622047244094491" right="3.937007874015748E-2" top="0.47244094488188981" bottom="0.2362204724409449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5F18-6A27-4474-A3F4-5BFA96C6696E}">
  <dimension ref="A1:E46"/>
  <sheetViews>
    <sheetView workbookViewId="0">
      <selection activeCell="E9" sqref="E9"/>
    </sheetView>
  </sheetViews>
  <sheetFormatPr defaultColWidth="9" defaultRowHeight="14.25" x14ac:dyDescent="0.15"/>
  <cols>
    <col min="1" max="1" width="30.625" style="134" bestFit="1" customWidth="1"/>
    <col min="2" max="2" width="6.625" style="134" bestFit="1" customWidth="1"/>
    <col min="3" max="5" width="15.625" style="134" customWidth="1"/>
    <col min="6" max="16384" width="9" style="134"/>
  </cols>
  <sheetData>
    <row r="1" spans="1:5" ht="22.5" customHeight="1" x14ac:dyDescent="0.15">
      <c r="A1" s="133" t="s">
        <v>64</v>
      </c>
      <c r="B1" s="448" t="s">
        <v>262</v>
      </c>
      <c r="C1" s="449"/>
      <c r="D1" s="449"/>
      <c r="E1" s="450"/>
    </row>
    <row r="2" spans="1:5" ht="22.5" customHeight="1" x14ac:dyDescent="0.15">
      <c r="A2" s="135" t="s">
        <v>65</v>
      </c>
      <c r="B2" s="451" t="s">
        <v>227</v>
      </c>
      <c r="C2" s="452"/>
      <c r="D2" s="452"/>
      <c r="E2" s="453"/>
    </row>
    <row r="3" spans="1:5" ht="22.5" customHeight="1" x14ac:dyDescent="0.15"/>
    <row r="4" spans="1:5" ht="22.5" customHeight="1" x14ac:dyDescent="0.15">
      <c r="A4" s="454" t="s">
        <v>12</v>
      </c>
      <c r="B4" s="455"/>
      <c r="C4" s="137">
        <v>11000</v>
      </c>
      <c r="D4" s="137">
        <v>5500</v>
      </c>
      <c r="E4" s="137"/>
    </row>
    <row r="5" spans="1:5" ht="22.5" customHeight="1" x14ac:dyDescent="0.15">
      <c r="A5" s="138"/>
      <c r="B5" s="139"/>
      <c r="C5" s="140"/>
      <c r="D5" s="140"/>
      <c r="E5" s="138"/>
    </row>
    <row r="6" spans="1:5" ht="22.5" customHeight="1" x14ac:dyDescent="0.15">
      <c r="A6" s="136" t="s">
        <v>27</v>
      </c>
      <c r="B6" s="136" t="s">
        <v>21</v>
      </c>
      <c r="C6" s="136" t="s">
        <v>11</v>
      </c>
      <c r="D6" s="136" t="s">
        <v>67</v>
      </c>
      <c r="E6" s="136" t="s">
        <v>66</v>
      </c>
    </row>
    <row r="7" spans="1:5" ht="22.5" customHeight="1" x14ac:dyDescent="0.15">
      <c r="A7" s="141" t="s">
        <v>202</v>
      </c>
      <c r="B7" s="142">
        <v>1</v>
      </c>
      <c r="C7" s="143">
        <v>5000</v>
      </c>
      <c r="D7" s="143">
        <v>5000</v>
      </c>
      <c r="E7" s="141"/>
    </row>
    <row r="8" spans="1:5" ht="22.5" customHeight="1" x14ac:dyDescent="0.15">
      <c r="A8" s="141" t="s">
        <v>263</v>
      </c>
      <c r="B8" s="142">
        <v>2</v>
      </c>
      <c r="C8" s="143">
        <v>6000</v>
      </c>
      <c r="D8" s="143">
        <v>5000</v>
      </c>
      <c r="E8" s="141"/>
    </row>
    <row r="9" spans="1:5" ht="22.5" customHeight="1" x14ac:dyDescent="0.15">
      <c r="A9" s="141" t="s">
        <v>264</v>
      </c>
      <c r="B9" s="142">
        <v>3</v>
      </c>
      <c r="C9" s="143">
        <v>7000</v>
      </c>
      <c r="D9" s="143">
        <v>5000</v>
      </c>
      <c r="E9" s="141"/>
    </row>
    <row r="10" spans="1:5" ht="22.5" customHeight="1" x14ac:dyDescent="0.15">
      <c r="A10" s="141" t="s">
        <v>265</v>
      </c>
      <c r="B10" s="142">
        <v>4</v>
      </c>
      <c r="C10" s="143">
        <v>7000</v>
      </c>
      <c r="D10" s="143">
        <v>5000</v>
      </c>
      <c r="E10" s="141"/>
    </row>
    <row r="11" spans="1:5" ht="22.5" customHeight="1" x14ac:dyDescent="0.15">
      <c r="A11" s="141" t="s">
        <v>266</v>
      </c>
      <c r="B11" s="142">
        <v>5</v>
      </c>
      <c r="C11" s="143">
        <v>8000</v>
      </c>
      <c r="D11" s="143">
        <v>5000</v>
      </c>
      <c r="E11" s="141"/>
    </row>
    <row r="12" spans="1:5" ht="22.5" customHeight="1" x14ac:dyDescent="0.15">
      <c r="A12" s="141" t="s">
        <v>200</v>
      </c>
      <c r="B12" s="142">
        <v>6</v>
      </c>
      <c r="C12" s="143">
        <v>8000</v>
      </c>
      <c r="D12" s="143">
        <v>5000</v>
      </c>
      <c r="E12" s="141"/>
    </row>
    <row r="13" spans="1:5" ht="22.5" customHeight="1" x14ac:dyDescent="0.15">
      <c r="A13" s="141" t="s">
        <v>224</v>
      </c>
      <c r="B13" s="142">
        <v>7</v>
      </c>
      <c r="C13" s="143">
        <v>10000</v>
      </c>
      <c r="D13" s="143"/>
      <c r="E13" s="141"/>
    </row>
    <row r="14" spans="1:5" ht="22.5" customHeight="1" x14ac:dyDescent="0.15">
      <c r="A14" s="141" t="s">
        <v>225</v>
      </c>
      <c r="B14" s="142">
        <v>8</v>
      </c>
      <c r="C14" s="143">
        <v>10000</v>
      </c>
      <c r="D14" s="143"/>
      <c r="E14" s="141"/>
    </row>
    <row r="15" spans="1:5" ht="22.5" customHeight="1" x14ac:dyDescent="0.15">
      <c r="A15" s="141" t="s">
        <v>258</v>
      </c>
      <c r="B15" s="142">
        <v>9</v>
      </c>
      <c r="C15" s="143">
        <v>10000</v>
      </c>
      <c r="D15" s="143"/>
      <c r="E15" s="141"/>
    </row>
    <row r="16" spans="1:5" ht="22.5" customHeight="1" x14ac:dyDescent="0.15">
      <c r="A16" s="141" t="s">
        <v>267</v>
      </c>
      <c r="B16" s="142">
        <v>10</v>
      </c>
      <c r="C16" s="143">
        <v>10000</v>
      </c>
      <c r="D16" s="143"/>
      <c r="E16" s="141"/>
    </row>
    <row r="17" spans="1:5" ht="22.5" customHeight="1" x14ac:dyDescent="0.15">
      <c r="A17" s="141" t="s">
        <v>212</v>
      </c>
      <c r="B17" s="142">
        <v>11</v>
      </c>
      <c r="C17" s="143">
        <v>10000</v>
      </c>
      <c r="D17" s="143"/>
      <c r="E17" s="141"/>
    </row>
    <row r="18" spans="1:5" ht="22.5" customHeight="1" x14ac:dyDescent="0.15">
      <c r="A18" s="141" t="s">
        <v>213</v>
      </c>
      <c r="B18" s="142">
        <v>12</v>
      </c>
      <c r="C18" s="143">
        <v>10000</v>
      </c>
      <c r="D18" s="143"/>
      <c r="E18" s="141"/>
    </row>
    <row r="19" spans="1:5" ht="22.5" customHeight="1" x14ac:dyDescent="0.15">
      <c r="A19" s="141" t="s">
        <v>259</v>
      </c>
      <c r="B19" s="142">
        <v>13</v>
      </c>
      <c r="C19" s="143">
        <v>10000</v>
      </c>
      <c r="D19" s="143"/>
      <c r="E19" s="141"/>
    </row>
    <row r="20" spans="1:5" ht="22.5" customHeight="1" x14ac:dyDescent="0.15">
      <c r="A20" s="141" t="s">
        <v>268</v>
      </c>
      <c r="B20" s="142">
        <v>14</v>
      </c>
      <c r="C20" s="143">
        <v>10000</v>
      </c>
      <c r="D20" s="143"/>
      <c r="E20" s="141"/>
    </row>
    <row r="21" spans="1:5" ht="22.5" customHeight="1" x14ac:dyDescent="0.15">
      <c r="A21" s="141" t="s">
        <v>210</v>
      </c>
      <c r="B21" s="142">
        <v>15</v>
      </c>
      <c r="C21" s="143">
        <v>8000</v>
      </c>
      <c r="D21" s="143">
        <v>5000</v>
      </c>
      <c r="E21" s="141"/>
    </row>
    <row r="22" spans="1:5" ht="22.5" customHeight="1" x14ac:dyDescent="0.15">
      <c r="A22" s="141" t="s">
        <v>211</v>
      </c>
      <c r="B22" s="142">
        <v>16</v>
      </c>
      <c r="C22" s="143">
        <v>5000</v>
      </c>
      <c r="D22" s="143">
        <v>5000</v>
      </c>
      <c r="E22" s="141"/>
    </row>
    <row r="23" spans="1:5" ht="22.5" customHeight="1" x14ac:dyDescent="0.15">
      <c r="A23" s="141" t="s">
        <v>269</v>
      </c>
      <c r="B23" s="142">
        <v>17</v>
      </c>
      <c r="C23" s="143">
        <v>6000</v>
      </c>
      <c r="D23" s="143">
        <v>5000</v>
      </c>
      <c r="E23" s="141"/>
    </row>
    <row r="24" spans="1:5" ht="22.5" customHeight="1" x14ac:dyDescent="0.15">
      <c r="A24" s="141" t="s">
        <v>270</v>
      </c>
      <c r="B24" s="142">
        <v>18</v>
      </c>
      <c r="C24" s="143">
        <v>7000</v>
      </c>
      <c r="D24" s="143">
        <v>5000</v>
      </c>
      <c r="E24" s="141"/>
    </row>
    <row r="25" spans="1:5" ht="22.5" customHeight="1" x14ac:dyDescent="0.15">
      <c r="A25" s="141" t="s">
        <v>271</v>
      </c>
      <c r="B25" s="142">
        <v>19</v>
      </c>
      <c r="C25" s="143">
        <v>7000</v>
      </c>
      <c r="D25" s="143">
        <v>5000</v>
      </c>
      <c r="E25" s="141"/>
    </row>
    <row r="26" spans="1:5" ht="21.75" customHeight="1" x14ac:dyDescent="0.15">
      <c r="A26" s="141" t="s">
        <v>272</v>
      </c>
      <c r="B26" s="142">
        <v>20</v>
      </c>
      <c r="C26" s="143">
        <v>8000</v>
      </c>
      <c r="D26" s="143">
        <v>5000</v>
      </c>
      <c r="E26" s="141"/>
    </row>
    <row r="27" spans="1:5" ht="22.5" customHeight="1" x14ac:dyDescent="0.15">
      <c r="A27" s="141"/>
      <c r="B27" s="142">
        <v>21</v>
      </c>
      <c r="C27" s="143"/>
      <c r="D27" s="143"/>
      <c r="E27" s="141"/>
    </row>
    <row r="28" spans="1:5" ht="22.5" customHeight="1" x14ac:dyDescent="0.15">
      <c r="A28" s="141"/>
      <c r="B28" s="142">
        <v>22</v>
      </c>
      <c r="C28" s="143"/>
      <c r="D28" s="143"/>
      <c r="E28" s="141"/>
    </row>
    <row r="29" spans="1:5" ht="22.5" customHeight="1" x14ac:dyDescent="0.15">
      <c r="A29" s="141"/>
      <c r="B29" s="142">
        <v>23</v>
      </c>
      <c r="C29" s="143"/>
      <c r="D29" s="143"/>
      <c r="E29" s="141"/>
    </row>
    <row r="30" spans="1:5" ht="22.5" customHeight="1" x14ac:dyDescent="0.15">
      <c r="A30" s="141"/>
      <c r="B30" s="142">
        <v>24</v>
      </c>
      <c r="C30" s="143"/>
      <c r="D30" s="143"/>
      <c r="E30" s="141"/>
    </row>
    <row r="31" spans="1:5" ht="22.5" customHeight="1" x14ac:dyDescent="0.15">
      <c r="A31" s="141"/>
      <c r="B31" s="142">
        <v>25</v>
      </c>
      <c r="C31" s="143"/>
      <c r="D31" s="143"/>
      <c r="E31" s="141"/>
    </row>
    <row r="32" spans="1:5" ht="22.5" customHeight="1" x14ac:dyDescent="0.15">
      <c r="A32" s="141"/>
      <c r="B32" s="142">
        <v>26</v>
      </c>
      <c r="C32" s="143"/>
      <c r="D32" s="143"/>
      <c r="E32" s="141"/>
    </row>
    <row r="33" spans="1:5" ht="22.5" customHeight="1" x14ac:dyDescent="0.15">
      <c r="A33" s="141"/>
      <c r="B33" s="142">
        <v>27</v>
      </c>
      <c r="C33" s="143"/>
      <c r="D33" s="143"/>
      <c r="E33" s="141"/>
    </row>
    <row r="34" spans="1:5" ht="22.5" customHeight="1" x14ac:dyDescent="0.15">
      <c r="A34" s="141"/>
      <c r="B34" s="142">
        <v>28</v>
      </c>
      <c r="C34" s="143"/>
      <c r="D34" s="143"/>
      <c r="E34" s="141"/>
    </row>
    <row r="35" spans="1:5" ht="22.5" customHeight="1" x14ac:dyDescent="0.15">
      <c r="A35" s="141"/>
      <c r="B35" s="142">
        <v>29</v>
      </c>
      <c r="C35" s="143"/>
      <c r="D35" s="143"/>
      <c r="E35" s="141"/>
    </row>
    <row r="36" spans="1:5" ht="22.5" customHeight="1" x14ac:dyDescent="0.15">
      <c r="A36" s="141"/>
      <c r="B36" s="142">
        <v>30</v>
      </c>
      <c r="C36" s="143"/>
      <c r="D36" s="143"/>
      <c r="E36" s="141"/>
    </row>
    <row r="37" spans="1:5" ht="22.5" customHeight="1" x14ac:dyDescent="0.15">
      <c r="A37" s="141"/>
      <c r="B37" s="142">
        <v>31</v>
      </c>
      <c r="C37" s="143"/>
      <c r="D37" s="143"/>
      <c r="E37" s="141"/>
    </row>
    <row r="38" spans="1:5" ht="22.5" customHeight="1" x14ac:dyDescent="0.15">
      <c r="A38" s="141"/>
      <c r="B38" s="142">
        <v>32</v>
      </c>
      <c r="C38" s="143"/>
      <c r="D38" s="143"/>
      <c r="E38" s="141"/>
    </row>
    <row r="39" spans="1:5" ht="22.5" customHeight="1" x14ac:dyDescent="0.15">
      <c r="A39" s="141"/>
      <c r="B39" s="142">
        <v>33</v>
      </c>
      <c r="C39" s="143"/>
      <c r="D39" s="143"/>
      <c r="E39" s="141"/>
    </row>
    <row r="40" spans="1:5" ht="22.5" customHeight="1" x14ac:dyDescent="0.15">
      <c r="A40" s="141"/>
      <c r="B40" s="142">
        <v>34</v>
      </c>
      <c r="C40" s="143"/>
      <c r="D40" s="143"/>
      <c r="E40" s="141"/>
    </row>
    <row r="41" spans="1:5" ht="22.5" customHeight="1" x14ac:dyDescent="0.15">
      <c r="A41" s="141"/>
      <c r="B41" s="142">
        <v>35</v>
      </c>
      <c r="C41" s="143"/>
      <c r="D41" s="143"/>
      <c r="E41" s="141"/>
    </row>
    <row r="42" spans="1:5" ht="22.5" customHeight="1" x14ac:dyDescent="0.15">
      <c r="A42" s="141"/>
      <c r="B42" s="142">
        <v>36</v>
      </c>
      <c r="C42" s="143"/>
      <c r="D42" s="143"/>
      <c r="E42" s="141"/>
    </row>
    <row r="43" spans="1:5" ht="22.5" customHeight="1" x14ac:dyDescent="0.15">
      <c r="A43" s="141"/>
      <c r="B43" s="142">
        <v>37</v>
      </c>
      <c r="C43" s="143"/>
      <c r="D43" s="143"/>
      <c r="E43" s="141"/>
    </row>
    <row r="44" spans="1:5" ht="22.5" customHeight="1" x14ac:dyDescent="0.15">
      <c r="A44" s="141"/>
      <c r="B44" s="142">
        <v>38</v>
      </c>
      <c r="C44" s="143"/>
      <c r="D44" s="143"/>
      <c r="E44" s="141"/>
    </row>
    <row r="45" spans="1:5" ht="22.5" customHeight="1" x14ac:dyDescent="0.15">
      <c r="A45" s="141"/>
      <c r="B45" s="142">
        <v>39</v>
      </c>
      <c r="C45" s="143"/>
      <c r="D45" s="143"/>
      <c r="E45" s="141"/>
    </row>
    <row r="46" spans="1:5" ht="22.5" customHeight="1" x14ac:dyDescent="0.15">
      <c r="A46" s="141"/>
      <c r="B46" s="142">
        <v>40</v>
      </c>
      <c r="C46" s="143"/>
      <c r="D46" s="143"/>
      <c r="E46" s="141"/>
    </row>
  </sheetData>
  <mergeCells count="3">
    <mergeCell ref="B1:E1"/>
    <mergeCell ref="B2:E2"/>
    <mergeCell ref="A4:B4"/>
  </mergeCells>
  <phoneticPr fontId="8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4199C-9D1F-4F07-A64F-6D18DF82A16E}">
  <dimension ref="A1:AD40"/>
  <sheetViews>
    <sheetView zoomScale="115" zoomScaleNormal="115" workbookViewId="0">
      <selection activeCell="Q31" sqref="Q31:R32"/>
    </sheetView>
  </sheetViews>
  <sheetFormatPr defaultColWidth="9" defaultRowHeight="13.5" x14ac:dyDescent="0.15"/>
  <cols>
    <col min="1" max="1" width="2.375" style="248" customWidth="1"/>
    <col min="2" max="2" width="16.875" style="248" customWidth="1"/>
    <col min="3" max="3" width="17.5" style="248" customWidth="1"/>
    <col min="4" max="4" width="3.375" style="248" customWidth="1"/>
    <col min="5" max="10" width="5.125" style="248" customWidth="1"/>
    <col min="11" max="16" width="4" style="248" hidden="1" customWidth="1"/>
    <col min="17" max="30" width="5.125" style="248" customWidth="1"/>
    <col min="31" max="16384" width="9" style="248"/>
  </cols>
  <sheetData>
    <row r="1" spans="1:30" ht="14.25" customHeight="1" x14ac:dyDescent="0.15">
      <c r="A1" s="247" t="str">
        <f>"ナス・オータムホースショー2023（9/24）　エントリー申込書"</f>
        <v>ナス・オータムホースショー2023（9/24）　エントリー申込書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V1" s="249" t="s">
        <v>152</v>
      </c>
      <c r="W1" s="249"/>
      <c r="X1" s="249"/>
      <c r="Y1" s="249"/>
      <c r="Z1" s="249"/>
      <c r="AA1" s="249"/>
      <c r="AB1" s="249"/>
      <c r="AC1" s="249"/>
      <c r="AD1" s="249"/>
    </row>
    <row r="2" spans="1:30" ht="7.5" customHeight="1" thickBot="1" x14ac:dyDescent="0.2"/>
    <row r="3" spans="1:30" x14ac:dyDescent="0.15">
      <c r="A3" s="371"/>
      <c r="B3" s="372"/>
      <c r="C3" s="372"/>
      <c r="D3" s="373"/>
      <c r="E3" s="391">
        <v>11</v>
      </c>
      <c r="F3" s="367"/>
      <c r="G3" s="367">
        <v>12</v>
      </c>
      <c r="H3" s="367"/>
      <c r="I3" s="367">
        <v>13</v>
      </c>
      <c r="J3" s="367"/>
      <c r="K3" s="367">
        <v>4</v>
      </c>
      <c r="L3" s="367"/>
      <c r="M3" s="367">
        <v>5</v>
      </c>
      <c r="N3" s="367"/>
      <c r="O3" s="367">
        <v>6</v>
      </c>
      <c r="P3" s="367"/>
      <c r="Q3" s="367">
        <v>14</v>
      </c>
      <c r="R3" s="367"/>
      <c r="S3" s="367">
        <v>15</v>
      </c>
      <c r="T3" s="367"/>
      <c r="U3" s="367">
        <v>16</v>
      </c>
      <c r="V3" s="367"/>
      <c r="W3" s="367">
        <v>17</v>
      </c>
      <c r="X3" s="367"/>
      <c r="Y3" s="367">
        <v>18</v>
      </c>
      <c r="Z3" s="367"/>
      <c r="AA3" s="367">
        <v>19</v>
      </c>
      <c r="AB3" s="367"/>
      <c r="AC3" s="367">
        <v>20</v>
      </c>
      <c r="AD3" s="368"/>
    </row>
    <row r="4" spans="1:30" ht="18" customHeight="1" thickBot="1" x14ac:dyDescent="0.2">
      <c r="A4" s="374"/>
      <c r="B4" s="375"/>
      <c r="C4" s="375"/>
      <c r="D4" s="376"/>
      <c r="E4" s="392" t="s">
        <v>277</v>
      </c>
      <c r="F4" s="369"/>
      <c r="G4" s="369" t="s">
        <v>278</v>
      </c>
      <c r="H4" s="369"/>
      <c r="I4" s="369" t="s">
        <v>279</v>
      </c>
      <c r="J4" s="369"/>
      <c r="K4" s="369" t="s">
        <v>232</v>
      </c>
      <c r="L4" s="369"/>
      <c r="M4" s="369" t="s">
        <v>195</v>
      </c>
      <c r="N4" s="369"/>
      <c r="O4" s="369" t="s">
        <v>231</v>
      </c>
      <c r="P4" s="369"/>
      <c r="Q4" s="369" t="s">
        <v>280</v>
      </c>
      <c r="R4" s="616"/>
      <c r="S4" s="369" t="s">
        <v>228</v>
      </c>
      <c r="T4" s="369"/>
      <c r="U4" s="617" t="s">
        <v>229</v>
      </c>
      <c r="V4" s="369"/>
      <c r="W4" s="369" t="s">
        <v>230</v>
      </c>
      <c r="X4" s="369"/>
      <c r="Y4" s="369" t="s">
        <v>274</v>
      </c>
      <c r="Z4" s="369"/>
      <c r="AA4" s="369" t="s">
        <v>275</v>
      </c>
      <c r="AB4" s="369"/>
      <c r="AC4" s="369" t="s">
        <v>276</v>
      </c>
      <c r="AD4" s="370"/>
    </row>
    <row r="5" spans="1:30" ht="9" customHeight="1" x14ac:dyDescent="0.15">
      <c r="A5" s="383"/>
      <c r="B5" s="385" t="s">
        <v>93</v>
      </c>
      <c r="C5" s="387" t="s">
        <v>154</v>
      </c>
      <c r="D5" s="388"/>
      <c r="E5" s="622">
        <v>10000</v>
      </c>
      <c r="F5" s="362"/>
      <c r="G5" s="362">
        <v>10000</v>
      </c>
      <c r="H5" s="362"/>
      <c r="I5" s="362">
        <v>10000</v>
      </c>
      <c r="J5" s="362"/>
      <c r="K5" s="362">
        <v>5000</v>
      </c>
      <c r="L5" s="362"/>
      <c r="M5" s="362">
        <v>10000</v>
      </c>
      <c r="N5" s="362"/>
      <c r="O5" s="362">
        <v>5000</v>
      </c>
      <c r="P5" s="362"/>
      <c r="Q5" s="591">
        <v>10000</v>
      </c>
      <c r="R5" s="629"/>
      <c r="S5" s="252" t="s">
        <v>144</v>
      </c>
      <c r="T5" s="359">
        <v>8000</v>
      </c>
      <c r="U5" s="632" t="s">
        <v>144</v>
      </c>
      <c r="V5" s="359">
        <v>5000</v>
      </c>
      <c r="W5" s="252" t="s">
        <v>144</v>
      </c>
      <c r="X5" s="359">
        <v>6000</v>
      </c>
      <c r="Y5" s="252" t="s">
        <v>144</v>
      </c>
      <c r="Z5" s="359">
        <v>7000</v>
      </c>
      <c r="AA5" s="252" t="s">
        <v>144</v>
      </c>
      <c r="AB5" s="359">
        <v>7000</v>
      </c>
      <c r="AC5" s="252" t="s">
        <v>144</v>
      </c>
      <c r="AD5" s="354">
        <v>8000</v>
      </c>
    </row>
    <row r="6" spans="1:30" ht="9" customHeight="1" thickBot="1" x14ac:dyDescent="0.2">
      <c r="A6" s="384"/>
      <c r="B6" s="386"/>
      <c r="C6" s="389"/>
      <c r="D6" s="390"/>
      <c r="E6" s="62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593"/>
      <c r="R6" s="630"/>
      <c r="S6" s="253">
        <v>5000</v>
      </c>
      <c r="T6" s="360"/>
      <c r="U6" s="633">
        <v>5000</v>
      </c>
      <c r="V6" s="360"/>
      <c r="W6" s="253">
        <v>5000</v>
      </c>
      <c r="X6" s="360"/>
      <c r="Y6" s="253">
        <v>5000</v>
      </c>
      <c r="Z6" s="360"/>
      <c r="AA6" s="253">
        <v>5000</v>
      </c>
      <c r="AB6" s="360"/>
      <c r="AC6" s="253">
        <v>5000</v>
      </c>
      <c r="AD6" s="355"/>
    </row>
    <row r="7" spans="1:30" ht="15" customHeight="1" x14ac:dyDescent="0.15">
      <c r="A7" s="377">
        <v>1</v>
      </c>
      <c r="B7" s="250"/>
      <c r="C7" s="379"/>
      <c r="D7" s="380"/>
      <c r="E7" s="62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597"/>
      <c r="S7" s="254"/>
      <c r="T7" s="255"/>
      <c r="U7" s="634"/>
      <c r="V7" s="255"/>
      <c r="W7" s="254"/>
      <c r="X7" s="255"/>
      <c r="Y7" s="254"/>
      <c r="Z7" s="255"/>
      <c r="AA7" s="254"/>
      <c r="AB7" s="255"/>
      <c r="AC7" s="254"/>
      <c r="AD7" s="323"/>
    </row>
    <row r="8" spans="1:30" ht="15" customHeight="1" x14ac:dyDescent="0.15">
      <c r="A8" s="378"/>
      <c r="B8" s="322"/>
      <c r="C8" s="381"/>
      <c r="D8" s="382"/>
      <c r="E8" s="625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596"/>
      <c r="S8" s="598" t="s">
        <v>281</v>
      </c>
      <c r="T8" s="599"/>
      <c r="U8" s="635" t="s">
        <v>146</v>
      </c>
      <c r="V8" s="257" t="s">
        <v>146</v>
      </c>
      <c r="W8" s="256" t="s">
        <v>146</v>
      </c>
      <c r="X8" s="257" t="s">
        <v>146</v>
      </c>
      <c r="Y8" s="256" t="s">
        <v>146</v>
      </c>
      <c r="Z8" s="257" t="s">
        <v>146</v>
      </c>
      <c r="AA8" s="256" t="s">
        <v>146</v>
      </c>
      <c r="AB8" s="257" t="s">
        <v>146</v>
      </c>
      <c r="AC8" s="256" t="s">
        <v>146</v>
      </c>
      <c r="AD8" s="324" t="s">
        <v>146</v>
      </c>
    </row>
    <row r="9" spans="1:30" ht="15" customHeight="1" x14ac:dyDescent="0.15">
      <c r="A9" s="378">
        <v>2</v>
      </c>
      <c r="B9" s="258"/>
      <c r="C9" s="381"/>
      <c r="D9" s="382"/>
      <c r="E9" s="626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595"/>
      <c r="S9" s="600"/>
      <c r="T9" s="601"/>
      <c r="U9" s="636"/>
      <c r="V9" s="260"/>
      <c r="W9" s="259"/>
      <c r="X9" s="260"/>
      <c r="Y9" s="259"/>
      <c r="Z9" s="260"/>
      <c r="AA9" s="259"/>
      <c r="AB9" s="260"/>
      <c r="AC9" s="259"/>
      <c r="AD9" s="325"/>
    </row>
    <row r="10" spans="1:30" ht="15" customHeight="1" x14ac:dyDescent="0.15">
      <c r="A10" s="378"/>
      <c r="B10" s="261"/>
      <c r="C10" s="381"/>
      <c r="D10" s="382"/>
      <c r="E10" s="625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596"/>
      <c r="S10" s="598" t="s">
        <v>281</v>
      </c>
      <c r="T10" s="599"/>
      <c r="U10" s="635" t="s">
        <v>146</v>
      </c>
      <c r="V10" s="257" t="s">
        <v>146</v>
      </c>
      <c r="W10" s="256" t="s">
        <v>146</v>
      </c>
      <c r="X10" s="257" t="s">
        <v>146</v>
      </c>
      <c r="Y10" s="256" t="s">
        <v>146</v>
      </c>
      <c r="Z10" s="257" t="s">
        <v>146</v>
      </c>
      <c r="AA10" s="256" t="s">
        <v>146</v>
      </c>
      <c r="AB10" s="257" t="s">
        <v>146</v>
      </c>
      <c r="AC10" s="256" t="s">
        <v>146</v>
      </c>
      <c r="AD10" s="324" t="s">
        <v>146</v>
      </c>
    </row>
    <row r="11" spans="1:30" ht="15" customHeight="1" x14ac:dyDescent="0.15">
      <c r="A11" s="378">
        <v>3</v>
      </c>
      <c r="B11" s="258"/>
      <c r="C11" s="381"/>
      <c r="D11" s="382"/>
      <c r="E11" s="626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595"/>
      <c r="S11" s="259"/>
      <c r="T11" s="260"/>
      <c r="U11" s="636"/>
      <c r="V11" s="260"/>
      <c r="W11" s="259"/>
      <c r="X11" s="260"/>
      <c r="Y11" s="259"/>
      <c r="Z11" s="260"/>
      <c r="AA11" s="259"/>
      <c r="AB11" s="260"/>
      <c r="AC11" s="259"/>
      <c r="AD11" s="325"/>
    </row>
    <row r="12" spans="1:30" ht="15" customHeight="1" x14ac:dyDescent="0.15">
      <c r="A12" s="378"/>
      <c r="B12" s="261"/>
      <c r="C12" s="381"/>
      <c r="D12" s="382"/>
      <c r="E12" s="625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596"/>
      <c r="S12" s="598" t="s">
        <v>281</v>
      </c>
      <c r="T12" s="599"/>
      <c r="U12" s="635" t="s">
        <v>146</v>
      </c>
      <c r="V12" s="257" t="s">
        <v>146</v>
      </c>
      <c r="W12" s="256" t="s">
        <v>146</v>
      </c>
      <c r="X12" s="257" t="s">
        <v>146</v>
      </c>
      <c r="Y12" s="256" t="s">
        <v>146</v>
      </c>
      <c r="Z12" s="257" t="s">
        <v>146</v>
      </c>
      <c r="AA12" s="256" t="s">
        <v>146</v>
      </c>
      <c r="AB12" s="257" t="s">
        <v>146</v>
      </c>
      <c r="AC12" s="256" t="s">
        <v>146</v>
      </c>
      <c r="AD12" s="324" t="s">
        <v>146</v>
      </c>
    </row>
    <row r="13" spans="1:30" ht="15" customHeight="1" x14ac:dyDescent="0.15">
      <c r="A13" s="378">
        <v>4</v>
      </c>
      <c r="B13" s="258"/>
      <c r="C13" s="381"/>
      <c r="D13" s="382"/>
      <c r="E13" s="626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595"/>
      <c r="S13" s="259"/>
      <c r="T13" s="260"/>
      <c r="U13" s="636"/>
      <c r="V13" s="260"/>
      <c r="W13" s="259"/>
      <c r="X13" s="260"/>
      <c r="Y13" s="259"/>
      <c r="Z13" s="260"/>
      <c r="AA13" s="259"/>
      <c r="AB13" s="260"/>
      <c r="AC13" s="259"/>
      <c r="AD13" s="325"/>
    </row>
    <row r="14" spans="1:30" ht="15" customHeight="1" x14ac:dyDescent="0.15">
      <c r="A14" s="378"/>
      <c r="B14" s="261"/>
      <c r="C14" s="381"/>
      <c r="D14" s="382"/>
      <c r="E14" s="625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596"/>
      <c r="S14" s="598" t="s">
        <v>281</v>
      </c>
      <c r="T14" s="599"/>
      <c r="U14" s="635" t="s">
        <v>146</v>
      </c>
      <c r="V14" s="257" t="s">
        <v>146</v>
      </c>
      <c r="W14" s="256" t="s">
        <v>146</v>
      </c>
      <c r="X14" s="257" t="s">
        <v>146</v>
      </c>
      <c r="Y14" s="256" t="s">
        <v>146</v>
      </c>
      <c r="Z14" s="257" t="s">
        <v>146</v>
      </c>
      <c r="AA14" s="256" t="s">
        <v>146</v>
      </c>
      <c r="AB14" s="257" t="s">
        <v>146</v>
      </c>
      <c r="AC14" s="256" t="s">
        <v>146</v>
      </c>
      <c r="AD14" s="324" t="s">
        <v>146</v>
      </c>
    </row>
    <row r="15" spans="1:30" ht="15" customHeight="1" x14ac:dyDescent="0.15">
      <c r="A15" s="378">
        <v>5</v>
      </c>
      <c r="B15" s="258"/>
      <c r="C15" s="381"/>
      <c r="D15" s="382"/>
      <c r="E15" s="626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595"/>
      <c r="S15" s="259"/>
      <c r="T15" s="260"/>
      <c r="U15" s="636"/>
      <c r="V15" s="260"/>
      <c r="W15" s="259"/>
      <c r="X15" s="260"/>
      <c r="Y15" s="259"/>
      <c r="Z15" s="260"/>
      <c r="AA15" s="259"/>
      <c r="AB15" s="260"/>
      <c r="AC15" s="259"/>
      <c r="AD15" s="325"/>
    </row>
    <row r="16" spans="1:30" ht="15" customHeight="1" x14ac:dyDescent="0.15">
      <c r="A16" s="378"/>
      <c r="B16" s="261"/>
      <c r="C16" s="381"/>
      <c r="D16" s="382"/>
      <c r="E16" s="625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596"/>
      <c r="S16" s="598" t="s">
        <v>281</v>
      </c>
      <c r="T16" s="599"/>
      <c r="U16" s="635" t="s">
        <v>146</v>
      </c>
      <c r="V16" s="257" t="s">
        <v>146</v>
      </c>
      <c r="W16" s="256" t="s">
        <v>146</v>
      </c>
      <c r="X16" s="257" t="s">
        <v>146</v>
      </c>
      <c r="Y16" s="256" t="s">
        <v>146</v>
      </c>
      <c r="Z16" s="257" t="s">
        <v>146</v>
      </c>
      <c r="AA16" s="256" t="s">
        <v>146</v>
      </c>
      <c r="AB16" s="257" t="s">
        <v>146</v>
      </c>
      <c r="AC16" s="256" t="s">
        <v>146</v>
      </c>
      <c r="AD16" s="324" t="s">
        <v>146</v>
      </c>
    </row>
    <row r="17" spans="1:30" ht="15" customHeight="1" x14ac:dyDescent="0.15">
      <c r="A17" s="378">
        <v>6</v>
      </c>
      <c r="B17" s="258"/>
      <c r="C17" s="381"/>
      <c r="D17" s="382"/>
      <c r="E17" s="626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595"/>
      <c r="S17" s="259"/>
      <c r="T17" s="260"/>
      <c r="U17" s="636"/>
      <c r="V17" s="260"/>
      <c r="W17" s="259"/>
      <c r="X17" s="260"/>
      <c r="Y17" s="259"/>
      <c r="Z17" s="260"/>
      <c r="AA17" s="259"/>
      <c r="AB17" s="260"/>
      <c r="AC17" s="259"/>
      <c r="AD17" s="325"/>
    </row>
    <row r="18" spans="1:30" ht="15" customHeight="1" x14ac:dyDescent="0.15">
      <c r="A18" s="378"/>
      <c r="B18" s="261"/>
      <c r="C18" s="381"/>
      <c r="D18" s="382"/>
      <c r="E18" s="625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596"/>
      <c r="S18" s="598" t="s">
        <v>281</v>
      </c>
      <c r="T18" s="599"/>
      <c r="U18" s="635" t="s">
        <v>146</v>
      </c>
      <c r="V18" s="257" t="s">
        <v>146</v>
      </c>
      <c r="W18" s="256" t="s">
        <v>146</v>
      </c>
      <c r="X18" s="257" t="s">
        <v>146</v>
      </c>
      <c r="Y18" s="256" t="s">
        <v>146</v>
      </c>
      <c r="Z18" s="257" t="s">
        <v>146</v>
      </c>
      <c r="AA18" s="256" t="s">
        <v>146</v>
      </c>
      <c r="AB18" s="257" t="s">
        <v>146</v>
      </c>
      <c r="AC18" s="256" t="s">
        <v>146</v>
      </c>
      <c r="AD18" s="324" t="s">
        <v>146</v>
      </c>
    </row>
    <row r="19" spans="1:30" ht="15" customHeight="1" x14ac:dyDescent="0.15">
      <c r="A19" s="378">
        <v>7</v>
      </c>
      <c r="B19" s="258"/>
      <c r="C19" s="381"/>
      <c r="D19" s="382"/>
      <c r="E19" s="626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595"/>
      <c r="S19" s="259"/>
      <c r="T19" s="260"/>
      <c r="U19" s="636"/>
      <c r="V19" s="260"/>
      <c r="W19" s="259"/>
      <c r="X19" s="260"/>
      <c r="Y19" s="259"/>
      <c r="Z19" s="260"/>
      <c r="AA19" s="259"/>
      <c r="AB19" s="260"/>
      <c r="AC19" s="259"/>
      <c r="AD19" s="325"/>
    </row>
    <row r="20" spans="1:30" ht="15" customHeight="1" x14ac:dyDescent="0.15">
      <c r="A20" s="378"/>
      <c r="B20" s="261"/>
      <c r="C20" s="381"/>
      <c r="D20" s="382"/>
      <c r="E20" s="625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596"/>
      <c r="S20" s="598" t="s">
        <v>281</v>
      </c>
      <c r="T20" s="599"/>
      <c r="U20" s="635" t="s">
        <v>146</v>
      </c>
      <c r="V20" s="257" t="s">
        <v>146</v>
      </c>
      <c r="W20" s="256" t="s">
        <v>146</v>
      </c>
      <c r="X20" s="257" t="s">
        <v>146</v>
      </c>
      <c r="Y20" s="256" t="s">
        <v>146</v>
      </c>
      <c r="Z20" s="257" t="s">
        <v>146</v>
      </c>
      <c r="AA20" s="256" t="s">
        <v>146</v>
      </c>
      <c r="AB20" s="257" t="s">
        <v>146</v>
      </c>
      <c r="AC20" s="256" t="s">
        <v>146</v>
      </c>
      <c r="AD20" s="324" t="s">
        <v>146</v>
      </c>
    </row>
    <row r="21" spans="1:30" ht="15" customHeight="1" x14ac:dyDescent="0.15">
      <c r="A21" s="378">
        <v>8</v>
      </c>
      <c r="B21" s="258"/>
      <c r="C21" s="381"/>
      <c r="D21" s="382"/>
      <c r="E21" s="626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595"/>
      <c r="S21" s="259"/>
      <c r="T21" s="260"/>
      <c r="U21" s="636"/>
      <c r="V21" s="260"/>
      <c r="W21" s="259"/>
      <c r="X21" s="260"/>
      <c r="Y21" s="259"/>
      <c r="Z21" s="260"/>
      <c r="AA21" s="259"/>
      <c r="AB21" s="260"/>
      <c r="AC21" s="259"/>
      <c r="AD21" s="325"/>
    </row>
    <row r="22" spans="1:30" ht="15" customHeight="1" x14ac:dyDescent="0.15">
      <c r="A22" s="378"/>
      <c r="B22" s="261"/>
      <c r="C22" s="381"/>
      <c r="D22" s="382"/>
      <c r="E22" s="625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596"/>
      <c r="S22" s="598" t="s">
        <v>281</v>
      </c>
      <c r="T22" s="599"/>
      <c r="U22" s="635" t="s">
        <v>146</v>
      </c>
      <c r="V22" s="257" t="s">
        <v>146</v>
      </c>
      <c r="W22" s="256" t="s">
        <v>146</v>
      </c>
      <c r="X22" s="257" t="s">
        <v>146</v>
      </c>
      <c r="Y22" s="256" t="s">
        <v>146</v>
      </c>
      <c r="Z22" s="257" t="s">
        <v>146</v>
      </c>
      <c r="AA22" s="256" t="s">
        <v>146</v>
      </c>
      <c r="AB22" s="257" t="s">
        <v>146</v>
      </c>
      <c r="AC22" s="256" t="s">
        <v>146</v>
      </c>
      <c r="AD22" s="324" t="s">
        <v>146</v>
      </c>
    </row>
    <row r="23" spans="1:30" ht="15" customHeight="1" x14ac:dyDescent="0.15">
      <c r="A23" s="378">
        <v>9</v>
      </c>
      <c r="B23" s="258"/>
      <c r="C23" s="381"/>
      <c r="D23" s="382"/>
      <c r="E23" s="626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595"/>
      <c r="S23" s="259"/>
      <c r="T23" s="260"/>
      <c r="U23" s="636"/>
      <c r="V23" s="260"/>
      <c r="W23" s="259"/>
      <c r="X23" s="260"/>
      <c r="Y23" s="259"/>
      <c r="Z23" s="260"/>
      <c r="AA23" s="259"/>
      <c r="AB23" s="260"/>
      <c r="AC23" s="259"/>
      <c r="AD23" s="325"/>
    </row>
    <row r="24" spans="1:30" ht="15" customHeight="1" x14ac:dyDescent="0.15">
      <c r="A24" s="378"/>
      <c r="B24" s="261"/>
      <c r="C24" s="381"/>
      <c r="D24" s="382"/>
      <c r="E24" s="625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596"/>
      <c r="S24" s="598" t="s">
        <v>281</v>
      </c>
      <c r="T24" s="599"/>
      <c r="U24" s="635" t="s">
        <v>146</v>
      </c>
      <c r="V24" s="257" t="s">
        <v>146</v>
      </c>
      <c r="W24" s="256" t="s">
        <v>146</v>
      </c>
      <c r="X24" s="257" t="s">
        <v>146</v>
      </c>
      <c r="Y24" s="256" t="s">
        <v>146</v>
      </c>
      <c r="Z24" s="257" t="s">
        <v>146</v>
      </c>
      <c r="AA24" s="256" t="s">
        <v>146</v>
      </c>
      <c r="AB24" s="257" t="s">
        <v>146</v>
      </c>
      <c r="AC24" s="256" t="s">
        <v>146</v>
      </c>
      <c r="AD24" s="324" t="s">
        <v>146</v>
      </c>
    </row>
    <row r="25" spans="1:30" ht="15" customHeight="1" x14ac:dyDescent="0.15">
      <c r="A25" s="378">
        <v>10</v>
      </c>
      <c r="B25" s="258"/>
      <c r="C25" s="381"/>
      <c r="D25" s="382"/>
      <c r="E25" s="626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595"/>
      <c r="S25" s="259"/>
      <c r="T25" s="260"/>
      <c r="U25" s="636"/>
      <c r="V25" s="260"/>
      <c r="W25" s="259"/>
      <c r="X25" s="260"/>
      <c r="Y25" s="259"/>
      <c r="Z25" s="260"/>
      <c r="AA25" s="259"/>
      <c r="AB25" s="260"/>
      <c r="AC25" s="259"/>
      <c r="AD25" s="325"/>
    </row>
    <row r="26" spans="1:30" ht="15" customHeight="1" x14ac:dyDescent="0.15">
      <c r="A26" s="378"/>
      <c r="B26" s="261"/>
      <c r="C26" s="381"/>
      <c r="D26" s="382"/>
      <c r="E26" s="625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596"/>
      <c r="S26" s="598" t="s">
        <v>281</v>
      </c>
      <c r="T26" s="599"/>
      <c r="U26" s="635" t="s">
        <v>146</v>
      </c>
      <c r="V26" s="257" t="s">
        <v>146</v>
      </c>
      <c r="W26" s="256" t="s">
        <v>146</v>
      </c>
      <c r="X26" s="257" t="s">
        <v>146</v>
      </c>
      <c r="Y26" s="256" t="s">
        <v>146</v>
      </c>
      <c r="Z26" s="257" t="s">
        <v>146</v>
      </c>
      <c r="AA26" s="256" t="s">
        <v>146</v>
      </c>
      <c r="AB26" s="257" t="s">
        <v>146</v>
      </c>
      <c r="AC26" s="256" t="s">
        <v>146</v>
      </c>
      <c r="AD26" s="324" t="s">
        <v>146</v>
      </c>
    </row>
    <row r="27" spans="1:30" ht="15" customHeight="1" x14ac:dyDescent="0.15">
      <c r="A27" s="378">
        <v>11</v>
      </c>
      <c r="B27" s="258"/>
      <c r="C27" s="381"/>
      <c r="D27" s="382"/>
      <c r="E27" s="626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595"/>
      <c r="S27" s="259"/>
      <c r="T27" s="260"/>
      <c r="U27" s="636"/>
      <c r="V27" s="260"/>
      <c r="W27" s="259"/>
      <c r="X27" s="260"/>
      <c r="Y27" s="259"/>
      <c r="Z27" s="260"/>
      <c r="AA27" s="259"/>
      <c r="AB27" s="260"/>
      <c r="AC27" s="259"/>
      <c r="AD27" s="325"/>
    </row>
    <row r="28" spans="1:30" ht="15" customHeight="1" x14ac:dyDescent="0.15">
      <c r="A28" s="378"/>
      <c r="B28" s="261"/>
      <c r="C28" s="381"/>
      <c r="D28" s="382"/>
      <c r="E28" s="625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596"/>
      <c r="S28" s="598" t="s">
        <v>233</v>
      </c>
      <c r="T28" s="599"/>
      <c r="U28" s="635" t="s">
        <v>146</v>
      </c>
      <c r="V28" s="257" t="s">
        <v>146</v>
      </c>
      <c r="W28" s="256" t="s">
        <v>146</v>
      </c>
      <c r="X28" s="257" t="s">
        <v>146</v>
      </c>
      <c r="Y28" s="256" t="s">
        <v>146</v>
      </c>
      <c r="Z28" s="257" t="s">
        <v>146</v>
      </c>
      <c r="AA28" s="256" t="s">
        <v>146</v>
      </c>
      <c r="AB28" s="257" t="s">
        <v>146</v>
      </c>
      <c r="AC28" s="256" t="s">
        <v>146</v>
      </c>
      <c r="AD28" s="324" t="s">
        <v>146</v>
      </c>
    </row>
    <row r="29" spans="1:30" ht="15" customHeight="1" x14ac:dyDescent="0.15">
      <c r="A29" s="378">
        <v>12</v>
      </c>
      <c r="B29" s="258"/>
      <c r="C29" s="381"/>
      <c r="D29" s="382"/>
      <c r="E29" s="626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595"/>
      <c r="S29" s="259"/>
      <c r="T29" s="260"/>
      <c r="U29" s="636"/>
      <c r="V29" s="260"/>
      <c r="W29" s="259"/>
      <c r="X29" s="260"/>
      <c r="Y29" s="259"/>
      <c r="Z29" s="260"/>
      <c r="AA29" s="259"/>
      <c r="AB29" s="260"/>
      <c r="AC29" s="259"/>
      <c r="AD29" s="325"/>
    </row>
    <row r="30" spans="1:30" ht="15" customHeight="1" x14ac:dyDescent="0.15">
      <c r="A30" s="378"/>
      <c r="B30" s="261"/>
      <c r="C30" s="381"/>
      <c r="D30" s="382"/>
      <c r="E30" s="625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596"/>
      <c r="S30" s="598" t="s">
        <v>281</v>
      </c>
      <c r="T30" s="599"/>
      <c r="U30" s="635" t="s">
        <v>146</v>
      </c>
      <c r="V30" s="257" t="s">
        <v>146</v>
      </c>
      <c r="W30" s="256" t="s">
        <v>146</v>
      </c>
      <c r="X30" s="257" t="s">
        <v>146</v>
      </c>
      <c r="Y30" s="256" t="s">
        <v>146</v>
      </c>
      <c r="Z30" s="257" t="s">
        <v>146</v>
      </c>
      <c r="AA30" s="256" t="s">
        <v>146</v>
      </c>
      <c r="AB30" s="257" t="s">
        <v>146</v>
      </c>
      <c r="AC30" s="256" t="s">
        <v>146</v>
      </c>
      <c r="AD30" s="324" t="s">
        <v>146</v>
      </c>
    </row>
    <row r="31" spans="1:30" ht="15" customHeight="1" x14ac:dyDescent="0.15">
      <c r="A31" s="378">
        <v>13</v>
      </c>
      <c r="B31" s="258"/>
      <c r="C31" s="381"/>
      <c r="D31" s="382"/>
      <c r="E31" s="626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595"/>
      <c r="S31" s="259"/>
      <c r="T31" s="260"/>
      <c r="U31" s="636"/>
      <c r="V31" s="260"/>
      <c r="W31" s="259"/>
      <c r="X31" s="260"/>
      <c r="Y31" s="259"/>
      <c r="Z31" s="260"/>
      <c r="AA31" s="259"/>
      <c r="AB31" s="260"/>
      <c r="AC31" s="259"/>
      <c r="AD31" s="325"/>
    </row>
    <row r="32" spans="1:30" ht="15" customHeight="1" x14ac:dyDescent="0.15">
      <c r="A32" s="378"/>
      <c r="B32" s="261"/>
      <c r="C32" s="381"/>
      <c r="D32" s="382"/>
      <c r="E32" s="625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596"/>
      <c r="S32" s="598" t="s">
        <v>281</v>
      </c>
      <c r="T32" s="599"/>
      <c r="U32" s="635" t="s">
        <v>146</v>
      </c>
      <c r="V32" s="257" t="s">
        <v>146</v>
      </c>
      <c r="W32" s="256" t="s">
        <v>146</v>
      </c>
      <c r="X32" s="257" t="s">
        <v>146</v>
      </c>
      <c r="Y32" s="256" t="s">
        <v>146</v>
      </c>
      <c r="Z32" s="257" t="s">
        <v>146</v>
      </c>
      <c r="AA32" s="256" t="s">
        <v>146</v>
      </c>
      <c r="AB32" s="257" t="s">
        <v>146</v>
      </c>
      <c r="AC32" s="256" t="s">
        <v>146</v>
      </c>
      <c r="AD32" s="324" t="s">
        <v>146</v>
      </c>
    </row>
    <row r="33" spans="1:30" ht="15" customHeight="1" x14ac:dyDescent="0.15">
      <c r="A33" s="378">
        <v>14</v>
      </c>
      <c r="B33" s="258"/>
      <c r="C33" s="381"/>
      <c r="D33" s="382"/>
      <c r="E33" s="626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595"/>
      <c r="S33" s="259"/>
      <c r="T33" s="260"/>
      <c r="U33" s="636"/>
      <c r="V33" s="260"/>
      <c r="W33" s="259"/>
      <c r="X33" s="260"/>
      <c r="Y33" s="259"/>
      <c r="Z33" s="260"/>
      <c r="AA33" s="259"/>
      <c r="AB33" s="260"/>
      <c r="AC33" s="259"/>
      <c r="AD33" s="325"/>
    </row>
    <row r="34" spans="1:30" ht="15" customHeight="1" x14ac:dyDescent="0.15">
      <c r="A34" s="378"/>
      <c r="B34" s="261"/>
      <c r="C34" s="381"/>
      <c r="D34" s="382"/>
      <c r="E34" s="625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596"/>
      <c r="S34" s="598" t="s">
        <v>281</v>
      </c>
      <c r="T34" s="599"/>
      <c r="U34" s="635" t="s">
        <v>146</v>
      </c>
      <c r="V34" s="257" t="s">
        <v>146</v>
      </c>
      <c r="W34" s="256" t="s">
        <v>146</v>
      </c>
      <c r="X34" s="257" t="s">
        <v>146</v>
      </c>
      <c r="Y34" s="256" t="s">
        <v>146</v>
      </c>
      <c r="Z34" s="257" t="s">
        <v>146</v>
      </c>
      <c r="AA34" s="256" t="s">
        <v>146</v>
      </c>
      <c r="AB34" s="257" t="s">
        <v>146</v>
      </c>
      <c r="AC34" s="256" t="s">
        <v>146</v>
      </c>
      <c r="AD34" s="324" t="s">
        <v>146</v>
      </c>
    </row>
    <row r="35" spans="1:30" ht="15" customHeight="1" x14ac:dyDescent="0.15">
      <c r="A35" s="378">
        <v>15</v>
      </c>
      <c r="B35" s="258"/>
      <c r="C35" s="381"/>
      <c r="D35" s="382"/>
      <c r="E35" s="627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631"/>
      <c r="S35" s="600"/>
      <c r="T35" s="601"/>
      <c r="U35" s="636"/>
      <c r="V35" s="260"/>
      <c r="W35" s="259"/>
      <c r="X35" s="260"/>
      <c r="Y35" s="259"/>
      <c r="Z35" s="260"/>
      <c r="AA35" s="259"/>
      <c r="AB35" s="260"/>
      <c r="AC35" s="259"/>
      <c r="AD35" s="325"/>
    </row>
    <row r="36" spans="1:30" ht="15" customHeight="1" thickBot="1" x14ac:dyDescent="0.2">
      <c r="A36" s="400"/>
      <c r="B36" s="251"/>
      <c r="C36" s="401"/>
      <c r="D36" s="402"/>
      <c r="E36" s="627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631"/>
      <c r="S36" s="602" t="s">
        <v>281</v>
      </c>
      <c r="T36" s="603"/>
      <c r="U36" s="637" t="s">
        <v>146</v>
      </c>
      <c r="V36" s="298" t="s">
        <v>146</v>
      </c>
      <c r="W36" s="299" t="s">
        <v>146</v>
      </c>
      <c r="X36" s="298" t="s">
        <v>146</v>
      </c>
      <c r="Y36" s="299" t="s">
        <v>146</v>
      </c>
      <c r="Z36" s="298" t="s">
        <v>146</v>
      </c>
      <c r="AA36" s="299" t="s">
        <v>146</v>
      </c>
      <c r="AB36" s="298" t="s">
        <v>146</v>
      </c>
      <c r="AC36" s="299" t="s">
        <v>146</v>
      </c>
      <c r="AD36" s="326" t="s">
        <v>146</v>
      </c>
    </row>
    <row r="37" spans="1:30" ht="19.5" customHeight="1" x14ac:dyDescent="0.15">
      <c r="A37" s="393" t="s">
        <v>155</v>
      </c>
      <c r="B37" s="394"/>
      <c r="C37" s="395"/>
      <c r="D37" s="286" t="s">
        <v>144</v>
      </c>
      <c r="E37" s="628" t="s">
        <v>156</v>
      </c>
      <c r="F37" s="399"/>
      <c r="G37" s="399" t="s">
        <v>156</v>
      </c>
      <c r="H37" s="399"/>
      <c r="I37" s="399" t="s">
        <v>156</v>
      </c>
      <c r="J37" s="399"/>
      <c r="K37" s="399" t="s">
        <v>156</v>
      </c>
      <c r="L37" s="399"/>
      <c r="M37" s="399" t="s">
        <v>156</v>
      </c>
      <c r="N37" s="399"/>
      <c r="O37" s="399" t="s">
        <v>156</v>
      </c>
      <c r="P37" s="399"/>
      <c r="Q37" s="399" t="s">
        <v>156</v>
      </c>
      <c r="R37" s="618"/>
      <c r="S37" s="365" t="s">
        <v>153</v>
      </c>
      <c r="T37" s="365"/>
      <c r="U37" s="619" t="s">
        <v>153</v>
      </c>
      <c r="V37" s="365"/>
      <c r="W37" s="365" t="s">
        <v>153</v>
      </c>
      <c r="X37" s="365"/>
      <c r="Y37" s="365" t="s">
        <v>153</v>
      </c>
      <c r="Z37" s="365"/>
      <c r="AA37" s="365" t="s">
        <v>153</v>
      </c>
      <c r="AB37" s="365"/>
      <c r="AC37" s="365" t="s">
        <v>153</v>
      </c>
      <c r="AD37" s="366"/>
    </row>
    <row r="38" spans="1:30" ht="19.5" customHeight="1" thickBot="1" x14ac:dyDescent="0.2">
      <c r="A38" s="396"/>
      <c r="B38" s="397"/>
      <c r="C38" s="398"/>
      <c r="D38" s="287"/>
      <c r="E38" s="403" t="s">
        <v>153</v>
      </c>
      <c r="F38" s="404"/>
      <c r="G38" s="404" t="s">
        <v>153</v>
      </c>
      <c r="H38" s="404"/>
      <c r="I38" s="404" t="s">
        <v>153</v>
      </c>
      <c r="J38" s="404"/>
      <c r="K38" s="404" t="s">
        <v>153</v>
      </c>
      <c r="L38" s="404"/>
      <c r="M38" s="404" t="s">
        <v>153</v>
      </c>
      <c r="N38" s="404"/>
      <c r="O38" s="404" t="s">
        <v>153</v>
      </c>
      <c r="P38" s="404"/>
      <c r="Q38" s="404" t="s">
        <v>153</v>
      </c>
      <c r="R38" s="620"/>
      <c r="S38" s="404" t="s">
        <v>153</v>
      </c>
      <c r="T38" s="404"/>
      <c r="U38" s="621" t="s">
        <v>153</v>
      </c>
      <c r="V38" s="404"/>
      <c r="W38" s="404" t="s">
        <v>153</v>
      </c>
      <c r="X38" s="404"/>
      <c r="Y38" s="404" t="s">
        <v>153</v>
      </c>
      <c r="Z38" s="404"/>
      <c r="AA38" s="404" t="s">
        <v>153</v>
      </c>
      <c r="AB38" s="404"/>
      <c r="AC38" s="404" t="s">
        <v>153</v>
      </c>
      <c r="AD38" s="405"/>
    </row>
    <row r="39" spans="1:30" ht="16.5" customHeight="1" x14ac:dyDescent="0.15">
      <c r="A39" s="285" t="s">
        <v>157</v>
      </c>
      <c r="B39" s="262"/>
    </row>
    <row r="40" spans="1:30" ht="16.5" customHeight="1" x14ac:dyDescent="0.15">
      <c r="A40" s="285" t="s">
        <v>273</v>
      </c>
      <c r="B40" s="262"/>
      <c r="U40" s="356" t="s">
        <v>234</v>
      </c>
      <c r="V40" s="356"/>
      <c r="W40" s="356"/>
      <c r="X40" s="356"/>
      <c r="Y40" s="356"/>
      <c r="Z40" s="356"/>
      <c r="AA40" s="356"/>
      <c r="AB40" s="356"/>
      <c r="AC40" s="356"/>
      <c r="AD40" s="356"/>
    </row>
  </sheetData>
  <mergeCells count="221">
    <mergeCell ref="AB5:AB6"/>
    <mergeCell ref="AD5:AD6"/>
    <mergeCell ref="S34:T34"/>
    <mergeCell ref="S36:T36"/>
    <mergeCell ref="X5:X6"/>
    <mergeCell ref="Z5:Z6"/>
    <mergeCell ref="S22:T22"/>
    <mergeCell ref="S24:T24"/>
    <mergeCell ref="S26:T26"/>
    <mergeCell ref="S28:T28"/>
    <mergeCell ref="S30:T30"/>
    <mergeCell ref="S32:T32"/>
    <mergeCell ref="Q31:R32"/>
    <mergeCell ref="Q33:R34"/>
    <mergeCell ref="Q35:R36"/>
    <mergeCell ref="S8:T8"/>
    <mergeCell ref="S10:T10"/>
    <mergeCell ref="S12:T12"/>
    <mergeCell ref="S14:T14"/>
    <mergeCell ref="S16:T16"/>
    <mergeCell ref="S18:T18"/>
    <mergeCell ref="S20:T20"/>
    <mergeCell ref="Q19:R20"/>
    <mergeCell ref="Q21:R22"/>
    <mergeCell ref="Q23:R24"/>
    <mergeCell ref="Q25:R26"/>
    <mergeCell ref="Q27:R28"/>
    <mergeCell ref="Q29:R30"/>
    <mergeCell ref="E35:F36"/>
    <mergeCell ref="G35:H36"/>
    <mergeCell ref="I35:J36"/>
    <mergeCell ref="Q5:R6"/>
    <mergeCell ref="Q7:R8"/>
    <mergeCell ref="Q9:R10"/>
    <mergeCell ref="Q11:R12"/>
    <mergeCell ref="Q13:R14"/>
    <mergeCell ref="Q15:R16"/>
    <mergeCell ref="Q17:R18"/>
    <mergeCell ref="E31:F32"/>
    <mergeCell ref="G31:H32"/>
    <mergeCell ref="I31:J32"/>
    <mergeCell ref="E33:F34"/>
    <mergeCell ref="G33:H34"/>
    <mergeCell ref="I33:J34"/>
    <mergeCell ref="E27:F28"/>
    <mergeCell ref="G27:H28"/>
    <mergeCell ref="I27:J28"/>
    <mergeCell ref="E29:F30"/>
    <mergeCell ref="G29:H30"/>
    <mergeCell ref="I29:J30"/>
    <mergeCell ref="E23:F24"/>
    <mergeCell ref="G23:H24"/>
    <mergeCell ref="I23:J24"/>
    <mergeCell ref="E25:F26"/>
    <mergeCell ref="G25:H26"/>
    <mergeCell ref="I25:J26"/>
    <mergeCell ref="E19:F20"/>
    <mergeCell ref="G19:H20"/>
    <mergeCell ref="I19:J20"/>
    <mergeCell ref="E21:F22"/>
    <mergeCell ref="G21:H22"/>
    <mergeCell ref="I21:J22"/>
    <mergeCell ref="E15:F16"/>
    <mergeCell ref="G15:H16"/>
    <mergeCell ref="I15:J16"/>
    <mergeCell ref="E17:F18"/>
    <mergeCell ref="G17:H18"/>
    <mergeCell ref="I17:J18"/>
    <mergeCell ref="E11:F12"/>
    <mergeCell ref="G11:H12"/>
    <mergeCell ref="I11:J12"/>
    <mergeCell ref="E13:F14"/>
    <mergeCell ref="G13:H14"/>
    <mergeCell ref="I13:J14"/>
    <mergeCell ref="U40:AD40"/>
    <mergeCell ref="E5:F6"/>
    <mergeCell ref="G5:H6"/>
    <mergeCell ref="I5:J6"/>
    <mergeCell ref="E7:F8"/>
    <mergeCell ref="G7:H8"/>
    <mergeCell ref="I7:J8"/>
    <mergeCell ref="E9:F10"/>
    <mergeCell ref="G9:H10"/>
    <mergeCell ref="I9:J10"/>
    <mergeCell ref="S38:T38"/>
    <mergeCell ref="U38:V38"/>
    <mergeCell ref="W38:X38"/>
    <mergeCell ref="Y38:Z38"/>
    <mergeCell ref="AA38:AB38"/>
    <mergeCell ref="AC38:AD38"/>
    <mergeCell ref="Y37:Z37"/>
    <mergeCell ref="AA37:AB37"/>
    <mergeCell ref="AC37:AD37"/>
    <mergeCell ref="E38:F38"/>
    <mergeCell ref="G38:H38"/>
    <mergeCell ref="I38:J38"/>
    <mergeCell ref="K38:L38"/>
    <mergeCell ref="M38:N38"/>
    <mergeCell ref="O38:P38"/>
    <mergeCell ref="Q38:R38"/>
    <mergeCell ref="M37:N37"/>
    <mergeCell ref="O37:P37"/>
    <mergeCell ref="Q37:R37"/>
    <mergeCell ref="S37:T37"/>
    <mergeCell ref="U37:V37"/>
    <mergeCell ref="W37:X37"/>
    <mergeCell ref="A37:C38"/>
    <mergeCell ref="E37:F37"/>
    <mergeCell ref="G37:H37"/>
    <mergeCell ref="I37:J37"/>
    <mergeCell ref="K37:L37"/>
    <mergeCell ref="A35:A36"/>
    <mergeCell ref="C35:D36"/>
    <mergeCell ref="K35:L36"/>
    <mergeCell ref="M35:N36"/>
    <mergeCell ref="O35:P36"/>
    <mergeCell ref="A33:A34"/>
    <mergeCell ref="C33:D34"/>
    <mergeCell ref="K33:L34"/>
    <mergeCell ref="M33:N34"/>
    <mergeCell ref="O33:P34"/>
    <mergeCell ref="A31:A32"/>
    <mergeCell ref="C31:D32"/>
    <mergeCell ref="K31:L32"/>
    <mergeCell ref="M31:N32"/>
    <mergeCell ref="O31:P32"/>
    <mergeCell ref="A29:A30"/>
    <mergeCell ref="C29:D30"/>
    <mergeCell ref="K29:L30"/>
    <mergeCell ref="M29:N30"/>
    <mergeCell ref="O29:P30"/>
    <mergeCell ref="A27:A28"/>
    <mergeCell ref="C27:D28"/>
    <mergeCell ref="K27:L28"/>
    <mergeCell ref="M27:N28"/>
    <mergeCell ref="O27:P28"/>
    <mergeCell ref="A25:A26"/>
    <mergeCell ref="C25:D26"/>
    <mergeCell ref="K25:L26"/>
    <mergeCell ref="M25:N26"/>
    <mergeCell ref="O25:P26"/>
    <mergeCell ref="A23:A24"/>
    <mergeCell ref="C23:D24"/>
    <mergeCell ref="K23:L24"/>
    <mergeCell ref="M23:N24"/>
    <mergeCell ref="O23:P24"/>
    <mergeCell ref="A21:A22"/>
    <mergeCell ref="C21:D22"/>
    <mergeCell ref="K21:L22"/>
    <mergeCell ref="M21:N22"/>
    <mergeCell ref="O21:P22"/>
    <mergeCell ref="A19:A20"/>
    <mergeCell ref="C19:D20"/>
    <mergeCell ref="K19:L20"/>
    <mergeCell ref="M19:N20"/>
    <mergeCell ref="O19:P20"/>
    <mergeCell ref="A17:A18"/>
    <mergeCell ref="C17:D18"/>
    <mergeCell ref="K17:L18"/>
    <mergeCell ref="M17:N18"/>
    <mergeCell ref="O17:P18"/>
    <mergeCell ref="A15:A16"/>
    <mergeCell ref="C15:D16"/>
    <mergeCell ref="K15:L16"/>
    <mergeCell ref="M15:N16"/>
    <mergeCell ref="O15:P16"/>
    <mergeCell ref="A13:A14"/>
    <mergeCell ref="C13:D14"/>
    <mergeCell ref="K13:L14"/>
    <mergeCell ref="M13:N14"/>
    <mergeCell ref="O13:P14"/>
    <mergeCell ref="A11:A12"/>
    <mergeCell ref="C11:D12"/>
    <mergeCell ref="K11:L12"/>
    <mergeCell ref="M11:N12"/>
    <mergeCell ref="O11:P12"/>
    <mergeCell ref="A9:A10"/>
    <mergeCell ref="C9:D10"/>
    <mergeCell ref="K9:L10"/>
    <mergeCell ref="M9:N10"/>
    <mergeCell ref="O9:P10"/>
    <mergeCell ref="V5:V6"/>
    <mergeCell ref="A7:A8"/>
    <mergeCell ref="C7:D8"/>
    <mergeCell ref="K7:L8"/>
    <mergeCell ref="M7:N8"/>
    <mergeCell ref="O7:P8"/>
    <mergeCell ref="K5:L6"/>
    <mergeCell ref="M5:N6"/>
    <mergeCell ref="O5:P6"/>
    <mergeCell ref="T5:T6"/>
    <mergeCell ref="U4:V4"/>
    <mergeCell ref="W4:X4"/>
    <mergeCell ref="Y4:Z4"/>
    <mergeCell ref="AA4:AB4"/>
    <mergeCell ref="AC4:AD4"/>
    <mergeCell ref="A5:A6"/>
    <mergeCell ref="B5:B6"/>
    <mergeCell ref="C5:D6"/>
    <mergeCell ref="AA3:AB3"/>
    <mergeCell ref="AC3:AD3"/>
    <mergeCell ref="E4:F4"/>
    <mergeCell ref="G4:H4"/>
    <mergeCell ref="I4:J4"/>
    <mergeCell ref="K4:L4"/>
    <mergeCell ref="M4:N4"/>
    <mergeCell ref="O4:P4"/>
    <mergeCell ref="Q4:R4"/>
    <mergeCell ref="S4:T4"/>
    <mergeCell ref="O3:P3"/>
    <mergeCell ref="Q3:R3"/>
    <mergeCell ref="S3:T3"/>
    <mergeCell ref="U3:V3"/>
    <mergeCell ref="W3:X3"/>
    <mergeCell ref="Y3:Z3"/>
    <mergeCell ref="A3:D4"/>
    <mergeCell ref="E3:F3"/>
    <mergeCell ref="G3:H3"/>
    <mergeCell ref="I3:J3"/>
    <mergeCell ref="K3:L3"/>
    <mergeCell ref="M3:N3"/>
  </mergeCells>
  <phoneticPr fontId="8"/>
  <printOptions horizontalCentered="1" verticalCentered="1"/>
  <pageMargins left="0.23622047244094491" right="3.937007874015748E-2" top="0.47244094488188981" bottom="0.2362204724409449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2E36-B833-4F08-AF35-90ADCECA3839}">
  <dimension ref="A1:H27"/>
  <sheetViews>
    <sheetView view="pageBreakPreview" zoomScaleNormal="100" zoomScaleSheetLayoutView="100" workbookViewId="0">
      <selection activeCell="Q31" sqref="Q31:R32"/>
    </sheetView>
  </sheetViews>
  <sheetFormatPr defaultColWidth="9" defaultRowHeight="24" customHeight="1" x14ac:dyDescent="0.3"/>
  <cols>
    <col min="1" max="1" width="23.875" style="1" bestFit="1" customWidth="1"/>
    <col min="2" max="3" width="13.125" style="1" customWidth="1"/>
    <col min="4" max="4" width="25" style="1" customWidth="1"/>
    <col min="5" max="5" width="3.125" style="1" customWidth="1"/>
    <col min="6" max="6" width="15.125" style="1" bestFit="1" customWidth="1"/>
    <col min="7" max="8" width="18.625" style="1" customWidth="1"/>
    <col min="9" max="16384" width="9" style="1"/>
  </cols>
  <sheetData>
    <row r="1" spans="1:8" ht="24" customHeight="1" thickBot="1" x14ac:dyDescent="0.35">
      <c r="A1" s="327" t="str">
        <f>'基本情報（メール申込用）'!B1&amp;"　団体情報・合計計算書"</f>
        <v>ナス・オータムホースショー2023　団体情報・合計計算書</v>
      </c>
      <c r="B1" s="328"/>
      <c r="C1" s="328"/>
      <c r="D1" s="328"/>
      <c r="E1" s="328"/>
      <c r="F1" s="328"/>
      <c r="G1" s="328"/>
      <c r="H1" s="329"/>
    </row>
    <row r="2" spans="1:8" ht="16.5" hidden="1" x14ac:dyDescent="0.3">
      <c r="A2" s="409" t="s">
        <v>181</v>
      </c>
      <c r="B2" s="410"/>
      <c r="C2" s="410"/>
      <c r="D2" s="410"/>
      <c r="E2" s="410"/>
      <c r="F2" s="410"/>
      <c r="G2" s="410"/>
      <c r="H2" s="410"/>
    </row>
    <row r="3" spans="1:8" ht="7.5" customHeight="1" thickBot="1" x14ac:dyDescent="0.35"/>
    <row r="4" spans="1:8" ht="24" customHeight="1" thickBot="1" x14ac:dyDescent="0.35">
      <c r="A4" s="411" t="s">
        <v>42</v>
      </c>
      <c r="B4" s="412"/>
      <c r="C4" s="412"/>
      <c r="D4" s="413"/>
      <c r="F4" s="414" t="s">
        <v>45</v>
      </c>
      <c r="G4" s="415"/>
      <c r="H4" s="416"/>
    </row>
    <row r="5" spans="1:8" ht="24" customHeight="1" thickBot="1" x14ac:dyDescent="0.35">
      <c r="A5" s="263" t="s">
        <v>6</v>
      </c>
      <c r="B5" s="406"/>
      <c r="C5" s="407"/>
      <c r="D5" s="408"/>
      <c r="F5" s="264" t="s">
        <v>36</v>
      </c>
      <c r="G5" s="417" t="s">
        <v>158</v>
      </c>
      <c r="H5" s="418"/>
    </row>
    <row r="6" spans="1:8" ht="24" customHeight="1" x14ac:dyDescent="0.3">
      <c r="A6" s="263" t="s">
        <v>31</v>
      </c>
      <c r="B6" s="406"/>
      <c r="C6" s="407"/>
      <c r="D6" s="408"/>
      <c r="F6" s="265" t="s">
        <v>37</v>
      </c>
      <c r="G6" s="266" t="s">
        <v>159</v>
      </c>
      <c r="H6" s="267" t="s">
        <v>160</v>
      </c>
    </row>
    <row r="7" spans="1:8" ht="24" customHeight="1" thickBot="1" x14ac:dyDescent="0.35">
      <c r="A7" s="263" t="s">
        <v>15</v>
      </c>
      <c r="B7" s="406"/>
      <c r="C7" s="407"/>
      <c r="D7" s="408"/>
      <c r="F7" s="419" t="s">
        <v>161</v>
      </c>
      <c r="G7" s="420"/>
      <c r="H7" s="421"/>
    </row>
    <row r="8" spans="1:8" ht="24" customHeight="1" x14ac:dyDescent="0.3">
      <c r="A8" s="263" t="s">
        <v>16</v>
      </c>
      <c r="B8" s="406"/>
      <c r="C8" s="407"/>
      <c r="D8" s="408"/>
      <c r="F8" s="422" t="s">
        <v>162</v>
      </c>
      <c r="G8" s="423"/>
      <c r="H8" s="424"/>
    </row>
    <row r="9" spans="1:8" ht="24" customHeight="1" x14ac:dyDescent="0.3">
      <c r="A9" s="263" t="s">
        <v>163</v>
      </c>
      <c r="B9" s="406"/>
      <c r="C9" s="407"/>
      <c r="D9" s="408"/>
      <c r="F9" s="268"/>
      <c r="G9" s="78"/>
      <c r="H9" s="269"/>
    </row>
    <row r="10" spans="1:8" ht="24" customHeight="1" x14ac:dyDescent="0.3">
      <c r="A10" s="263" t="s">
        <v>33</v>
      </c>
      <c r="B10" s="433" t="s">
        <v>164</v>
      </c>
      <c r="C10" s="434"/>
      <c r="D10" s="435"/>
      <c r="F10" s="268"/>
      <c r="H10" s="270"/>
    </row>
    <row r="11" spans="1:8" ht="24" customHeight="1" thickBot="1" x14ac:dyDescent="0.35">
      <c r="A11" s="271" t="s">
        <v>165</v>
      </c>
      <c r="B11" s="436"/>
      <c r="C11" s="437"/>
      <c r="D11" s="438"/>
      <c r="F11" s="268"/>
      <c r="H11" s="270"/>
    </row>
    <row r="12" spans="1:8" ht="13.5" customHeight="1" thickBot="1" x14ac:dyDescent="0.35">
      <c r="A12" s="78"/>
      <c r="B12" s="84"/>
      <c r="C12" s="84"/>
      <c r="D12" s="84"/>
      <c r="F12" s="268"/>
      <c r="H12" s="270"/>
    </row>
    <row r="13" spans="1:8" ht="24" customHeight="1" x14ac:dyDescent="0.3">
      <c r="A13" s="439" t="s">
        <v>166</v>
      </c>
      <c r="B13" s="440"/>
      <c r="C13" s="440"/>
      <c r="D13" s="441"/>
      <c r="F13" s="268"/>
      <c r="H13" s="270"/>
    </row>
    <row r="14" spans="1:8" ht="39" customHeight="1" x14ac:dyDescent="0.3">
      <c r="A14" s="442" t="s">
        <v>167</v>
      </c>
      <c r="B14" s="443"/>
      <c r="C14" s="443"/>
      <c r="D14" s="444"/>
      <c r="F14" s="268"/>
      <c r="H14" s="270"/>
    </row>
    <row r="15" spans="1:8" ht="24" customHeight="1" thickBot="1" x14ac:dyDescent="0.35">
      <c r="A15" s="445" t="s">
        <v>168</v>
      </c>
      <c r="B15" s="446"/>
      <c r="C15" s="446"/>
      <c r="D15" s="447"/>
      <c r="F15" s="268"/>
      <c r="H15" s="270"/>
    </row>
    <row r="16" spans="1:8" ht="13.5" customHeight="1" thickBot="1" x14ac:dyDescent="0.35">
      <c r="A16" s="78"/>
      <c r="B16" s="185" t="b">
        <v>0</v>
      </c>
      <c r="C16" s="185" t="b">
        <v>0</v>
      </c>
      <c r="D16" s="78"/>
      <c r="F16" s="268"/>
      <c r="H16" s="270"/>
    </row>
    <row r="17" spans="1:8" ht="24" customHeight="1" x14ac:dyDescent="0.3">
      <c r="A17" s="411" t="s">
        <v>44</v>
      </c>
      <c r="B17" s="440"/>
      <c r="C17" s="440"/>
      <c r="D17" s="441"/>
      <c r="F17" s="268"/>
      <c r="H17" s="270"/>
    </row>
    <row r="18" spans="1:8" ht="24" customHeight="1" x14ac:dyDescent="0.3">
      <c r="A18" s="272" t="s">
        <v>282</v>
      </c>
      <c r="B18" s="425" t="s">
        <v>169</v>
      </c>
      <c r="C18" s="426"/>
      <c r="D18" s="273" t="s">
        <v>170</v>
      </c>
      <c r="F18" s="268"/>
      <c r="H18" s="270"/>
    </row>
    <row r="19" spans="1:8" ht="24" customHeight="1" x14ac:dyDescent="0.3">
      <c r="A19" s="272" t="s">
        <v>283</v>
      </c>
      <c r="B19" s="425" t="s">
        <v>169</v>
      </c>
      <c r="C19" s="426"/>
      <c r="D19" s="273" t="s">
        <v>170</v>
      </c>
      <c r="F19" s="268"/>
      <c r="H19" s="270"/>
    </row>
    <row r="20" spans="1:8" ht="24" customHeight="1" x14ac:dyDescent="0.3">
      <c r="A20" s="274" t="s">
        <v>12</v>
      </c>
      <c r="B20" s="275">
        <f>'基本情報（メール申込用）'!C4</f>
        <v>11000</v>
      </c>
      <c r="C20" s="85" t="s">
        <v>171</v>
      </c>
      <c r="D20" s="273" t="s">
        <v>172</v>
      </c>
      <c r="F20" s="268"/>
      <c r="H20" s="270"/>
    </row>
    <row r="21" spans="1:8" ht="24" customHeight="1" x14ac:dyDescent="0.3">
      <c r="A21" s="274" t="s">
        <v>173</v>
      </c>
      <c r="B21" s="275">
        <v>5500</v>
      </c>
      <c r="C21" s="85" t="s">
        <v>171</v>
      </c>
      <c r="D21" s="273" t="s">
        <v>172</v>
      </c>
      <c r="F21" s="268"/>
      <c r="H21" s="270"/>
    </row>
    <row r="22" spans="1:8" ht="24" hidden="1" customHeight="1" thickTop="1" x14ac:dyDescent="0.3">
      <c r="A22" s="276" t="s">
        <v>12</v>
      </c>
      <c r="B22" s="275">
        <v>0</v>
      </c>
      <c r="C22" s="85" t="e">
        <v>#VALUE!</v>
      </c>
      <c r="D22" s="273" t="s">
        <v>172</v>
      </c>
      <c r="F22" s="268"/>
      <c r="H22" s="270"/>
    </row>
    <row r="23" spans="1:8" ht="24" hidden="1" customHeight="1" x14ac:dyDescent="0.3">
      <c r="A23" s="272" t="s">
        <v>68</v>
      </c>
      <c r="B23" s="275">
        <v>1000</v>
      </c>
      <c r="C23" s="277" t="s">
        <v>174</v>
      </c>
      <c r="D23" s="273" t="s">
        <v>172</v>
      </c>
      <c r="F23" s="268"/>
      <c r="H23" s="270"/>
    </row>
    <row r="24" spans="1:8" ht="24" customHeight="1" x14ac:dyDescent="0.3">
      <c r="A24" s="272" t="s">
        <v>69</v>
      </c>
      <c r="B24" s="275">
        <v>1000</v>
      </c>
      <c r="C24" s="277" t="s">
        <v>174</v>
      </c>
      <c r="D24" s="273" t="s">
        <v>172</v>
      </c>
      <c r="F24" s="268"/>
      <c r="H24" s="270"/>
    </row>
    <row r="25" spans="1:8" ht="24" customHeight="1" thickBot="1" x14ac:dyDescent="0.35">
      <c r="A25" s="278" t="s">
        <v>70</v>
      </c>
      <c r="B25" s="279">
        <v>1000</v>
      </c>
      <c r="C25" s="280" t="s">
        <v>174</v>
      </c>
      <c r="D25" s="281" t="s">
        <v>172</v>
      </c>
      <c r="F25" s="268"/>
      <c r="H25" s="270"/>
    </row>
    <row r="26" spans="1:8" ht="24" customHeight="1" thickTop="1" x14ac:dyDescent="0.3">
      <c r="A26" s="276" t="s">
        <v>34</v>
      </c>
      <c r="B26" s="427" t="s">
        <v>170</v>
      </c>
      <c r="C26" s="428"/>
      <c r="D26" s="429"/>
      <c r="F26" s="268"/>
      <c r="H26" s="270"/>
    </row>
    <row r="27" spans="1:8" ht="24" customHeight="1" thickBot="1" x14ac:dyDescent="0.35">
      <c r="A27" s="282" t="s">
        <v>35</v>
      </c>
      <c r="B27" s="430" t="s">
        <v>175</v>
      </c>
      <c r="C27" s="431"/>
      <c r="D27" s="432"/>
      <c r="F27" s="283"/>
      <c r="G27" s="246"/>
      <c r="H27" s="284"/>
    </row>
  </sheetData>
  <sheetProtection selectLockedCells="1"/>
  <mergeCells count="22">
    <mergeCell ref="B18:C18"/>
    <mergeCell ref="B19:C19"/>
    <mergeCell ref="B26:D26"/>
    <mergeCell ref="B27:D27"/>
    <mergeCell ref="B10:D10"/>
    <mergeCell ref="B11:D11"/>
    <mergeCell ref="A13:D13"/>
    <mergeCell ref="A14:D14"/>
    <mergeCell ref="A15:D15"/>
    <mergeCell ref="A17:D17"/>
    <mergeCell ref="B9:D9"/>
    <mergeCell ref="A1:H1"/>
    <mergeCell ref="A2:H2"/>
    <mergeCell ref="A4:D4"/>
    <mergeCell ref="F4:H4"/>
    <mergeCell ref="B5:D5"/>
    <mergeCell ref="G5:H5"/>
    <mergeCell ref="B6:D6"/>
    <mergeCell ref="B7:D7"/>
    <mergeCell ref="F7:H7"/>
    <mergeCell ref="B8:D8"/>
    <mergeCell ref="F8:H8"/>
  </mergeCells>
  <phoneticPr fontId="8"/>
  <printOptions horizontalCentered="1"/>
  <pageMargins left="0.51181102362204722" right="0.51181102362204722" top="0.55118110236220474" bottom="0.35433070866141736" header="0.31496062992125984" footer="0.31496062992125984"/>
  <pageSetup paperSize="9" scale="10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zoomScaleNormal="100" zoomScaleSheetLayoutView="100" workbookViewId="0">
      <pane ySplit="3" topLeftCell="A4" activePane="bottomLeft" state="frozen"/>
      <selection activeCell="P14" sqref="P14"/>
      <selection pane="bottomLeft" activeCell="G5" sqref="G5:G6"/>
    </sheetView>
  </sheetViews>
  <sheetFormatPr defaultColWidth="9" defaultRowHeight="14.25" x14ac:dyDescent="0.25"/>
  <cols>
    <col min="1" max="1" width="10" style="2" customWidth="1"/>
    <col min="2" max="3" width="26.5" style="2" customWidth="1"/>
    <col min="4" max="5" width="7.5" style="2" customWidth="1"/>
    <col min="6" max="6" width="10" style="16" hidden="1" customWidth="1"/>
    <col min="7" max="7" width="10" style="16" customWidth="1"/>
    <col min="8" max="16384" width="9" style="2"/>
  </cols>
  <sheetData>
    <row r="1" spans="1:14" ht="22.5" customHeight="1" thickBot="1" x14ac:dyDescent="0.3">
      <c r="A1" s="459" t="str">
        <f>'基本情報（メール申込用）'!B1</f>
        <v>ナス・オータムホースショー2023</v>
      </c>
      <c r="B1" s="460"/>
      <c r="C1" s="461"/>
      <c r="E1" s="462" t="s">
        <v>46</v>
      </c>
      <c r="F1" s="463"/>
      <c r="G1" s="464"/>
      <c r="I1" s="456" t="s">
        <v>30</v>
      </c>
      <c r="J1" s="457"/>
      <c r="K1" s="457"/>
      <c r="L1" s="457"/>
      <c r="M1" s="457"/>
      <c r="N1" s="458"/>
    </row>
    <row r="2" spans="1:14" ht="8.25" customHeight="1" thickBot="1" x14ac:dyDescent="0.3"/>
    <row r="3" spans="1:14" ht="24" customHeight="1" thickBot="1" x14ac:dyDescent="0.3">
      <c r="A3" s="35" t="s">
        <v>7</v>
      </c>
      <c r="B3" s="36" t="s">
        <v>13</v>
      </c>
      <c r="C3" s="37" t="s">
        <v>10</v>
      </c>
      <c r="D3" s="38" t="s">
        <v>2</v>
      </c>
      <c r="E3" s="38" t="s">
        <v>5</v>
      </c>
      <c r="F3" s="39" t="s">
        <v>7</v>
      </c>
      <c r="G3" s="40" t="s">
        <v>19</v>
      </c>
    </row>
    <row r="4" spans="1:14" ht="24" customHeight="1" thickBot="1" x14ac:dyDescent="0.3">
      <c r="A4" s="203">
        <v>123456</v>
      </c>
      <c r="B4" s="204" t="s">
        <v>83</v>
      </c>
      <c r="C4" s="204" t="s">
        <v>84</v>
      </c>
      <c r="D4" s="205" t="s">
        <v>52</v>
      </c>
      <c r="E4" s="205">
        <v>20</v>
      </c>
      <c r="F4" s="206">
        <f>IF(A4=0,"",A4)</f>
        <v>123456</v>
      </c>
      <c r="G4" s="207" t="s">
        <v>53</v>
      </c>
      <c r="H4" s="124" t="s">
        <v>56</v>
      </c>
    </row>
    <row r="5" spans="1:14" ht="24" customHeight="1" x14ac:dyDescent="0.25">
      <c r="A5" s="29"/>
      <c r="B5" s="30"/>
      <c r="C5" s="30"/>
      <c r="D5" s="31"/>
      <c r="E5" s="31"/>
      <c r="F5" s="125" t="str">
        <f t="shared" ref="F5:F54" si="0">IF(A5=0,"",A5)</f>
        <v/>
      </c>
      <c r="G5" s="92"/>
    </row>
    <row r="6" spans="1:14" ht="24" customHeight="1" x14ac:dyDescent="0.25">
      <c r="A6" s="29"/>
      <c r="B6" s="30"/>
      <c r="C6" s="30"/>
      <c r="D6" s="31"/>
      <c r="E6" s="31"/>
      <c r="F6" s="125" t="str">
        <f t="shared" si="0"/>
        <v/>
      </c>
      <c r="G6" s="92"/>
    </row>
    <row r="7" spans="1:14" ht="24" customHeight="1" x14ac:dyDescent="0.25">
      <c r="A7" s="29"/>
      <c r="B7" s="30"/>
      <c r="C7" s="30"/>
      <c r="D7" s="31"/>
      <c r="E7" s="31"/>
      <c r="F7" s="125" t="str">
        <f t="shared" si="0"/>
        <v/>
      </c>
      <c r="G7" s="92" t="str">
        <f t="shared" ref="G7:G54" si="1">IF(A7=0,"","選択してください")</f>
        <v/>
      </c>
    </row>
    <row r="8" spans="1:14" ht="24" customHeight="1" x14ac:dyDescent="0.25">
      <c r="A8" s="29"/>
      <c r="B8" s="30"/>
      <c r="C8" s="30"/>
      <c r="D8" s="31"/>
      <c r="E8" s="31"/>
      <c r="F8" s="125" t="str">
        <f t="shared" si="0"/>
        <v/>
      </c>
      <c r="G8" s="92" t="str">
        <f t="shared" si="1"/>
        <v/>
      </c>
    </row>
    <row r="9" spans="1:14" ht="24" customHeight="1" x14ac:dyDescent="0.25">
      <c r="A9" s="29"/>
      <c r="B9" s="30"/>
      <c r="C9" s="30"/>
      <c r="D9" s="31"/>
      <c r="E9" s="31"/>
      <c r="F9" s="125" t="str">
        <f t="shared" si="0"/>
        <v/>
      </c>
      <c r="G9" s="92" t="str">
        <f t="shared" si="1"/>
        <v/>
      </c>
    </row>
    <row r="10" spans="1:14" ht="24" customHeight="1" x14ac:dyDescent="0.25">
      <c r="A10" s="29"/>
      <c r="B10" s="30"/>
      <c r="C10" s="30"/>
      <c r="D10" s="31"/>
      <c r="E10" s="31"/>
      <c r="F10" s="125" t="str">
        <f t="shared" si="0"/>
        <v/>
      </c>
      <c r="G10" s="92" t="str">
        <f t="shared" ref="G10" si="2">IF(A10=0,"","選択してください")</f>
        <v/>
      </c>
    </row>
    <row r="11" spans="1:14" ht="24" customHeight="1" x14ac:dyDescent="0.25">
      <c r="A11" s="29"/>
      <c r="B11" s="30"/>
      <c r="C11" s="30"/>
      <c r="D11" s="31"/>
      <c r="E11" s="31"/>
      <c r="F11" s="125" t="str">
        <f t="shared" si="0"/>
        <v/>
      </c>
      <c r="G11" s="92" t="str">
        <f t="shared" si="1"/>
        <v/>
      </c>
    </row>
    <row r="12" spans="1:14" ht="24" customHeight="1" x14ac:dyDescent="0.25">
      <c r="A12" s="29"/>
      <c r="B12" s="30"/>
      <c r="C12" s="30"/>
      <c r="D12" s="31"/>
      <c r="E12" s="31"/>
      <c r="F12" s="125" t="str">
        <f t="shared" si="0"/>
        <v/>
      </c>
      <c r="G12" s="92" t="str">
        <f t="shared" si="1"/>
        <v/>
      </c>
    </row>
    <row r="13" spans="1:14" ht="24" customHeight="1" x14ac:dyDescent="0.25">
      <c r="A13" s="29"/>
      <c r="B13" s="30"/>
      <c r="C13" s="30"/>
      <c r="D13" s="31"/>
      <c r="E13" s="31"/>
      <c r="F13" s="125" t="str">
        <f t="shared" si="0"/>
        <v/>
      </c>
      <c r="G13" s="92" t="str">
        <f t="shared" si="1"/>
        <v/>
      </c>
    </row>
    <row r="14" spans="1:14" ht="24" customHeight="1" thickBot="1" x14ac:dyDescent="0.3">
      <c r="A14" s="47"/>
      <c r="B14" s="48"/>
      <c r="C14" s="48"/>
      <c r="D14" s="49"/>
      <c r="E14" s="49"/>
      <c r="F14" s="126" t="str">
        <f t="shared" si="0"/>
        <v/>
      </c>
      <c r="G14" s="93" t="str">
        <f t="shared" si="1"/>
        <v/>
      </c>
    </row>
    <row r="15" spans="1:14" ht="24" customHeight="1" x14ac:dyDescent="0.25">
      <c r="A15" s="50"/>
      <c r="B15" s="51"/>
      <c r="C15" s="51"/>
      <c r="D15" s="52"/>
      <c r="E15" s="52"/>
      <c r="F15" s="127" t="str">
        <f t="shared" si="0"/>
        <v/>
      </c>
      <c r="G15" s="94" t="str">
        <f t="shared" si="1"/>
        <v/>
      </c>
    </row>
    <row r="16" spans="1:14" ht="24" customHeight="1" x14ac:dyDescent="0.25">
      <c r="A16" s="29"/>
      <c r="B16" s="30"/>
      <c r="C16" s="30"/>
      <c r="D16" s="31"/>
      <c r="E16" s="31"/>
      <c r="F16" s="125" t="str">
        <f t="shared" si="0"/>
        <v/>
      </c>
      <c r="G16" s="92" t="str">
        <f t="shared" si="1"/>
        <v/>
      </c>
    </row>
    <row r="17" spans="1:7" ht="24" customHeight="1" x14ac:dyDescent="0.25">
      <c r="A17" s="29"/>
      <c r="B17" s="30"/>
      <c r="C17" s="30"/>
      <c r="D17" s="31"/>
      <c r="E17" s="31"/>
      <c r="F17" s="125" t="str">
        <f t="shared" si="0"/>
        <v/>
      </c>
      <c r="G17" s="92" t="str">
        <f t="shared" si="1"/>
        <v/>
      </c>
    </row>
    <row r="18" spans="1:7" ht="24" customHeight="1" x14ac:dyDescent="0.25">
      <c r="A18" s="29"/>
      <c r="B18" s="30"/>
      <c r="C18" s="30"/>
      <c r="D18" s="31"/>
      <c r="E18" s="31"/>
      <c r="F18" s="125" t="str">
        <f t="shared" si="0"/>
        <v/>
      </c>
      <c r="G18" s="92" t="str">
        <f t="shared" si="1"/>
        <v/>
      </c>
    </row>
    <row r="19" spans="1:7" ht="24" customHeight="1" x14ac:dyDescent="0.25">
      <c r="A19" s="29"/>
      <c r="B19" s="30"/>
      <c r="C19" s="30"/>
      <c r="D19" s="31"/>
      <c r="E19" s="31"/>
      <c r="F19" s="125" t="str">
        <f t="shared" si="0"/>
        <v/>
      </c>
      <c r="G19" s="92" t="str">
        <f t="shared" si="1"/>
        <v/>
      </c>
    </row>
    <row r="20" spans="1:7" ht="24" customHeight="1" x14ac:dyDescent="0.25">
      <c r="A20" s="29"/>
      <c r="B20" s="30"/>
      <c r="C20" s="30"/>
      <c r="D20" s="31"/>
      <c r="E20" s="31"/>
      <c r="F20" s="125" t="str">
        <f t="shared" si="0"/>
        <v/>
      </c>
      <c r="G20" s="92" t="str">
        <f t="shared" si="1"/>
        <v/>
      </c>
    </row>
    <row r="21" spans="1:7" ht="24" customHeight="1" x14ac:dyDescent="0.25">
      <c r="A21" s="29"/>
      <c r="B21" s="30"/>
      <c r="C21" s="30"/>
      <c r="D21" s="31"/>
      <c r="E21" s="31"/>
      <c r="F21" s="125" t="str">
        <f t="shared" si="0"/>
        <v/>
      </c>
      <c r="G21" s="92" t="str">
        <f t="shared" si="1"/>
        <v/>
      </c>
    </row>
    <row r="22" spans="1:7" ht="24" customHeight="1" x14ac:dyDescent="0.25">
      <c r="A22" s="29"/>
      <c r="B22" s="30"/>
      <c r="C22" s="30"/>
      <c r="D22" s="31"/>
      <c r="E22" s="31"/>
      <c r="F22" s="125" t="str">
        <f t="shared" si="0"/>
        <v/>
      </c>
      <c r="G22" s="92" t="str">
        <f t="shared" si="1"/>
        <v/>
      </c>
    </row>
    <row r="23" spans="1:7" ht="24" customHeight="1" x14ac:dyDescent="0.25">
      <c r="A23" s="29"/>
      <c r="B23" s="30"/>
      <c r="C23" s="30"/>
      <c r="D23" s="31"/>
      <c r="E23" s="31"/>
      <c r="F23" s="125" t="str">
        <f t="shared" si="0"/>
        <v/>
      </c>
      <c r="G23" s="92" t="str">
        <f t="shared" si="1"/>
        <v/>
      </c>
    </row>
    <row r="24" spans="1:7" ht="24" customHeight="1" thickBot="1" x14ac:dyDescent="0.3">
      <c r="A24" s="53"/>
      <c r="B24" s="54"/>
      <c r="C24" s="54"/>
      <c r="D24" s="55"/>
      <c r="E24" s="55"/>
      <c r="F24" s="128" t="str">
        <f t="shared" si="0"/>
        <v/>
      </c>
      <c r="G24" s="95" t="str">
        <f t="shared" si="1"/>
        <v/>
      </c>
    </row>
    <row r="25" spans="1:7" ht="24" customHeight="1" x14ac:dyDescent="0.25">
      <c r="A25" s="50"/>
      <c r="B25" s="51"/>
      <c r="C25" s="51"/>
      <c r="D25" s="52"/>
      <c r="E25" s="52"/>
      <c r="F25" s="127" t="str">
        <f t="shared" si="0"/>
        <v/>
      </c>
      <c r="G25" s="94" t="str">
        <f t="shared" ref="G25:G33" si="3">IF(A25=0,"","選択してください")</f>
        <v/>
      </c>
    </row>
    <row r="26" spans="1:7" ht="24" customHeight="1" x14ac:dyDescent="0.25">
      <c r="A26" s="29"/>
      <c r="B26" s="30"/>
      <c r="C26" s="30"/>
      <c r="D26" s="31"/>
      <c r="E26" s="31"/>
      <c r="F26" s="125" t="str">
        <f t="shared" si="0"/>
        <v/>
      </c>
      <c r="G26" s="92" t="str">
        <f t="shared" si="3"/>
        <v/>
      </c>
    </row>
    <row r="27" spans="1:7" ht="24" customHeight="1" x14ac:dyDescent="0.25">
      <c r="A27" s="29"/>
      <c r="B27" s="30"/>
      <c r="C27" s="30"/>
      <c r="D27" s="31"/>
      <c r="E27" s="31"/>
      <c r="F27" s="125" t="str">
        <f t="shared" si="0"/>
        <v/>
      </c>
      <c r="G27" s="92" t="str">
        <f t="shared" si="3"/>
        <v/>
      </c>
    </row>
    <row r="28" spans="1:7" ht="24" customHeight="1" x14ac:dyDescent="0.25">
      <c r="A28" s="29"/>
      <c r="B28" s="30"/>
      <c r="C28" s="30"/>
      <c r="D28" s="31"/>
      <c r="E28" s="31"/>
      <c r="F28" s="125" t="str">
        <f t="shared" si="0"/>
        <v/>
      </c>
      <c r="G28" s="92" t="str">
        <f t="shared" si="3"/>
        <v/>
      </c>
    </row>
    <row r="29" spans="1:7" ht="24" customHeight="1" x14ac:dyDescent="0.25">
      <c r="A29" s="29"/>
      <c r="B29" s="30"/>
      <c r="C29" s="30"/>
      <c r="D29" s="31"/>
      <c r="E29" s="31"/>
      <c r="F29" s="125" t="str">
        <f t="shared" si="0"/>
        <v/>
      </c>
      <c r="G29" s="92" t="str">
        <f t="shared" si="3"/>
        <v/>
      </c>
    </row>
    <row r="30" spans="1:7" ht="24" customHeight="1" x14ac:dyDescent="0.25">
      <c r="A30" s="29"/>
      <c r="B30" s="30"/>
      <c r="C30" s="30"/>
      <c r="D30" s="31"/>
      <c r="E30" s="31"/>
      <c r="F30" s="125" t="str">
        <f t="shared" si="0"/>
        <v/>
      </c>
      <c r="G30" s="92" t="str">
        <f t="shared" si="3"/>
        <v/>
      </c>
    </row>
    <row r="31" spans="1:7" ht="24" customHeight="1" x14ac:dyDescent="0.25">
      <c r="A31" s="29"/>
      <c r="B31" s="30"/>
      <c r="C31" s="30"/>
      <c r="D31" s="31"/>
      <c r="E31" s="31"/>
      <c r="F31" s="125" t="str">
        <f t="shared" si="0"/>
        <v/>
      </c>
      <c r="G31" s="92" t="str">
        <f t="shared" si="3"/>
        <v/>
      </c>
    </row>
    <row r="32" spans="1:7" ht="24" customHeight="1" x14ac:dyDescent="0.25">
      <c r="A32" s="29"/>
      <c r="B32" s="30"/>
      <c r="C32" s="30"/>
      <c r="D32" s="31"/>
      <c r="E32" s="31"/>
      <c r="F32" s="125" t="str">
        <f t="shared" si="0"/>
        <v/>
      </c>
      <c r="G32" s="92" t="str">
        <f t="shared" si="3"/>
        <v/>
      </c>
    </row>
    <row r="33" spans="1:7" ht="24" customHeight="1" x14ac:dyDescent="0.25">
      <c r="A33" s="29"/>
      <c r="B33" s="30"/>
      <c r="C33" s="30"/>
      <c r="D33" s="31"/>
      <c r="E33" s="31"/>
      <c r="F33" s="125" t="str">
        <f t="shared" si="0"/>
        <v/>
      </c>
      <c r="G33" s="92" t="str">
        <f t="shared" si="3"/>
        <v/>
      </c>
    </row>
    <row r="34" spans="1:7" ht="24" customHeight="1" thickBot="1" x14ac:dyDescent="0.3">
      <c r="A34" s="53"/>
      <c r="B34" s="54"/>
      <c r="C34" s="54"/>
      <c r="D34" s="55"/>
      <c r="E34" s="55"/>
      <c r="F34" s="128" t="str">
        <f t="shared" si="0"/>
        <v/>
      </c>
      <c r="G34" s="95"/>
    </row>
    <row r="35" spans="1:7" ht="24" customHeight="1" x14ac:dyDescent="0.25">
      <c r="A35" s="50"/>
      <c r="B35" s="51"/>
      <c r="C35" s="51"/>
      <c r="D35" s="52"/>
      <c r="E35" s="52"/>
      <c r="F35" s="127" t="str">
        <f t="shared" si="0"/>
        <v/>
      </c>
      <c r="G35" s="94"/>
    </row>
    <row r="36" spans="1:7" ht="24" customHeight="1" x14ac:dyDescent="0.25">
      <c r="A36" s="29"/>
      <c r="B36" s="30"/>
      <c r="C36" s="30"/>
      <c r="D36" s="31"/>
      <c r="E36" s="31"/>
      <c r="F36" s="125" t="str">
        <f t="shared" si="0"/>
        <v/>
      </c>
      <c r="G36" s="92" t="str">
        <f t="shared" si="1"/>
        <v/>
      </c>
    </row>
    <row r="37" spans="1:7" ht="24" customHeight="1" x14ac:dyDescent="0.25">
      <c r="A37" s="29"/>
      <c r="B37" s="30"/>
      <c r="C37" s="30"/>
      <c r="D37" s="31"/>
      <c r="E37" s="31"/>
      <c r="F37" s="125" t="str">
        <f t="shared" si="0"/>
        <v/>
      </c>
      <c r="G37" s="92" t="str">
        <f t="shared" si="1"/>
        <v/>
      </c>
    </row>
    <row r="38" spans="1:7" ht="24" customHeight="1" x14ac:dyDescent="0.25">
      <c r="A38" s="29"/>
      <c r="B38" s="30"/>
      <c r="C38" s="30"/>
      <c r="D38" s="31"/>
      <c r="E38" s="31"/>
      <c r="F38" s="125" t="str">
        <f t="shared" si="0"/>
        <v/>
      </c>
      <c r="G38" s="92" t="str">
        <f t="shared" si="1"/>
        <v/>
      </c>
    </row>
    <row r="39" spans="1:7" ht="24" customHeight="1" x14ac:dyDescent="0.25">
      <c r="A39" s="29"/>
      <c r="B39" s="30"/>
      <c r="C39" s="30"/>
      <c r="D39" s="31"/>
      <c r="E39" s="31"/>
      <c r="F39" s="125" t="str">
        <f t="shared" si="0"/>
        <v/>
      </c>
      <c r="G39" s="92" t="str">
        <f t="shared" si="1"/>
        <v/>
      </c>
    </row>
    <row r="40" spans="1:7" ht="24" customHeight="1" x14ac:dyDescent="0.25">
      <c r="A40" s="29"/>
      <c r="B40" s="30"/>
      <c r="C40" s="30"/>
      <c r="D40" s="31"/>
      <c r="E40" s="31"/>
      <c r="F40" s="125" t="str">
        <f t="shared" si="0"/>
        <v/>
      </c>
      <c r="G40" s="92" t="str">
        <f t="shared" si="1"/>
        <v/>
      </c>
    </row>
    <row r="41" spans="1:7" ht="24" customHeight="1" x14ac:dyDescent="0.25">
      <c r="A41" s="29"/>
      <c r="B41" s="30"/>
      <c r="C41" s="30"/>
      <c r="D41" s="31"/>
      <c r="E41" s="31"/>
      <c r="F41" s="125" t="str">
        <f t="shared" si="0"/>
        <v/>
      </c>
      <c r="G41" s="92" t="str">
        <f t="shared" si="1"/>
        <v/>
      </c>
    </row>
    <row r="42" spans="1:7" ht="24" customHeight="1" x14ac:dyDescent="0.25">
      <c r="A42" s="29"/>
      <c r="B42" s="30"/>
      <c r="C42" s="30"/>
      <c r="D42" s="31"/>
      <c r="E42" s="31"/>
      <c r="F42" s="125" t="str">
        <f t="shared" si="0"/>
        <v/>
      </c>
      <c r="G42" s="92" t="str">
        <f t="shared" si="1"/>
        <v/>
      </c>
    </row>
    <row r="43" spans="1:7" ht="24" customHeight="1" x14ac:dyDescent="0.25">
      <c r="A43" s="29"/>
      <c r="B43" s="30"/>
      <c r="C43" s="30"/>
      <c r="D43" s="31"/>
      <c r="E43" s="31"/>
      <c r="F43" s="125" t="str">
        <f t="shared" si="0"/>
        <v/>
      </c>
      <c r="G43" s="92" t="str">
        <f t="shared" si="1"/>
        <v/>
      </c>
    </row>
    <row r="44" spans="1:7" ht="24" customHeight="1" thickBot="1" x14ac:dyDescent="0.3">
      <c r="A44" s="53"/>
      <c r="B44" s="54"/>
      <c r="C44" s="54"/>
      <c r="D44" s="55"/>
      <c r="E44" s="55"/>
      <c r="F44" s="128" t="str">
        <f t="shared" si="0"/>
        <v/>
      </c>
      <c r="G44" s="95" t="str">
        <f t="shared" si="1"/>
        <v/>
      </c>
    </row>
    <row r="45" spans="1:7" ht="24" customHeight="1" x14ac:dyDescent="0.25">
      <c r="A45" s="29"/>
      <c r="B45" s="30"/>
      <c r="C45" s="30"/>
      <c r="D45" s="31"/>
      <c r="E45" s="31"/>
      <c r="F45" s="125" t="str">
        <f t="shared" si="0"/>
        <v/>
      </c>
      <c r="G45" s="92" t="str">
        <f t="shared" si="1"/>
        <v/>
      </c>
    </row>
    <row r="46" spans="1:7" ht="24" customHeight="1" x14ac:dyDescent="0.25">
      <c r="A46" s="29"/>
      <c r="B46" s="30"/>
      <c r="C46" s="30"/>
      <c r="D46" s="31"/>
      <c r="E46" s="31"/>
      <c r="F46" s="125" t="str">
        <f t="shared" si="0"/>
        <v/>
      </c>
      <c r="G46" s="92" t="str">
        <f t="shared" si="1"/>
        <v/>
      </c>
    </row>
    <row r="47" spans="1:7" ht="24" customHeight="1" x14ac:dyDescent="0.25">
      <c r="A47" s="29"/>
      <c r="B47" s="30"/>
      <c r="C47" s="30"/>
      <c r="D47" s="31"/>
      <c r="E47" s="31"/>
      <c r="F47" s="125" t="str">
        <f t="shared" si="0"/>
        <v/>
      </c>
      <c r="G47" s="92" t="str">
        <f t="shared" si="1"/>
        <v/>
      </c>
    </row>
    <row r="48" spans="1:7" ht="24" customHeight="1" x14ac:dyDescent="0.25">
      <c r="A48" s="29"/>
      <c r="B48" s="30"/>
      <c r="C48" s="30"/>
      <c r="D48" s="31"/>
      <c r="E48" s="31"/>
      <c r="F48" s="125" t="str">
        <f t="shared" si="0"/>
        <v/>
      </c>
      <c r="G48" s="92" t="str">
        <f t="shared" si="1"/>
        <v/>
      </c>
    </row>
    <row r="49" spans="1:7" ht="24" customHeight="1" x14ac:dyDescent="0.25">
      <c r="A49" s="29"/>
      <c r="B49" s="30"/>
      <c r="C49" s="30"/>
      <c r="D49" s="31"/>
      <c r="E49" s="31"/>
      <c r="F49" s="125" t="str">
        <f t="shared" si="0"/>
        <v/>
      </c>
      <c r="G49" s="92" t="str">
        <f t="shared" si="1"/>
        <v/>
      </c>
    </row>
    <row r="50" spans="1:7" ht="24" customHeight="1" x14ac:dyDescent="0.25">
      <c r="A50" s="29"/>
      <c r="B50" s="30"/>
      <c r="C50" s="30"/>
      <c r="D50" s="31"/>
      <c r="E50" s="31"/>
      <c r="F50" s="125" t="str">
        <f t="shared" si="0"/>
        <v/>
      </c>
      <c r="G50" s="92" t="str">
        <f t="shared" si="1"/>
        <v/>
      </c>
    </row>
    <row r="51" spans="1:7" ht="24" customHeight="1" x14ac:dyDescent="0.25">
      <c r="A51" s="29"/>
      <c r="B51" s="30"/>
      <c r="C51" s="30"/>
      <c r="D51" s="31"/>
      <c r="E51" s="31"/>
      <c r="F51" s="125" t="str">
        <f t="shared" si="0"/>
        <v/>
      </c>
      <c r="G51" s="92" t="str">
        <f t="shared" si="1"/>
        <v/>
      </c>
    </row>
    <row r="52" spans="1:7" ht="24" customHeight="1" x14ac:dyDescent="0.25">
      <c r="A52" s="29"/>
      <c r="B52" s="30"/>
      <c r="C52" s="30"/>
      <c r="D52" s="31"/>
      <c r="E52" s="31"/>
      <c r="F52" s="125" t="str">
        <f t="shared" si="0"/>
        <v/>
      </c>
      <c r="G52" s="92" t="str">
        <f t="shared" si="1"/>
        <v/>
      </c>
    </row>
    <row r="53" spans="1:7" ht="24" customHeight="1" x14ac:dyDescent="0.25">
      <c r="A53" s="29"/>
      <c r="B53" s="30"/>
      <c r="C53" s="30"/>
      <c r="D53" s="31"/>
      <c r="E53" s="31"/>
      <c r="F53" s="125" t="str">
        <f t="shared" si="0"/>
        <v/>
      </c>
      <c r="G53" s="92" t="str">
        <f t="shared" si="1"/>
        <v/>
      </c>
    </row>
    <row r="54" spans="1:7" ht="24" customHeight="1" thickBot="1" x14ac:dyDescent="0.3">
      <c r="A54" s="32"/>
      <c r="B54" s="33"/>
      <c r="C54" s="33"/>
      <c r="D54" s="34"/>
      <c r="E54" s="34"/>
      <c r="F54" s="128" t="str">
        <f t="shared" si="0"/>
        <v/>
      </c>
      <c r="G54" s="95" t="str">
        <f t="shared" si="1"/>
        <v/>
      </c>
    </row>
    <row r="55" spans="1:7" x14ac:dyDescent="0.25">
      <c r="A55" s="3"/>
      <c r="B55" s="3"/>
      <c r="C55" s="3"/>
      <c r="D55" s="3"/>
      <c r="E55" s="3"/>
      <c r="F55" s="17"/>
      <c r="G55" s="17"/>
    </row>
    <row r="56" spans="1:7" x14ac:dyDescent="0.25">
      <c r="A56" s="3"/>
      <c r="B56" s="3"/>
      <c r="C56" s="3"/>
      <c r="D56" s="3"/>
      <c r="E56" s="3"/>
      <c r="F56" s="17"/>
      <c r="G56" s="17"/>
    </row>
    <row r="57" spans="1:7" x14ac:dyDescent="0.25">
      <c r="A57" s="3"/>
      <c r="B57" s="3"/>
      <c r="C57" s="3"/>
      <c r="D57" s="3"/>
      <c r="E57" s="3"/>
      <c r="F57" s="17"/>
      <c r="G57" s="17"/>
    </row>
    <row r="58" spans="1:7" x14ac:dyDescent="0.25">
      <c r="A58" s="3"/>
      <c r="B58" s="3"/>
      <c r="C58" s="3"/>
      <c r="D58" s="3"/>
      <c r="E58" s="3"/>
      <c r="F58" s="17"/>
      <c r="G58" s="17"/>
    </row>
    <row r="59" spans="1:7" x14ac:dyDescent="0.25">
      <c r="A59" s="3"/>
      <c r="B59" s="3"/>
      <c r="C59" s="3"/>
      <c r="D59" s="3"/>
      <c r="E59" s="3"/>
      <c r="F59" s="17"/>
      <c r="G59" s="17"/>
    </row>
    <row r="60" spans="1:7" x14ac:dyDescent="0.25">
      <c r="A60" s="3"/>
      <c r="B60" s="3"/>
      <c r="C60" s="3"/>
      <c r="D60" s="3"/>
      <c r="E60" s="3"/>
      <c r="F60" s="17"/>
      <c r="G60" s="17"/>
    </row>
    <row r="61" spans="1:7" x14ac:dyDescent="0.25">
      <c r="A61" s="3"/>
      <c r="B61" s="3"/>
      <c r="C61" s="3"/>
      <c r="D61" s="3"/>
      <c r="E61" s="3"/>
      <c r="F61" s="17"/>
      <c r="G61" s="17"/>
    </row>
  </sheetData>
  <sheetProtection algorithmName="SHA-512" hashValue="xA3zWwDx0ydCtwa4nxP6rfdPF/50ro0samh5vOE0JYH51qIHqCAwjtlo9Xv25KFeixZL57PkiapqwATcEXnDxg==" saltValue="rKyot9jC/1BsBIJckRihRQ==" spinCount="100000" sheet="1" selectLockedCells="1"/>
  <mergeCells count="3">
    <mergeCell ref="I1:N1"/>
    <mergeCell ref="A1:C1"/>
    <mergeCell ref="E1:G1"/>
  </mergeCells>
  <phoneticPr fontId="8"/>
  <dataValidations count="2">
    <dataValidation type="list" allowBlank="1" showInputMessage="1" showErrorMessage="1" sqref="D4:D54" xr:uid="{00000000-0002-0000-0000-000000000000}">
      <formula1>"男,女"</formula1>
    </dataValidation>
    <dataValidation type="list" allowBlank="1" showInputMessage="1" showErrorMessage="1" sqref="G4:G54" xr:uid="{00000000-0002-0000-0000-000001000000}">
      <formula1>"なし,B級,A級"</formula1>
    </dataValidation>
  </dataValidation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zoomScaleNormal="100" zoomScaleSheetLayoutView="100" workbookViewId="0">
      <pane ySplit="4" topLeftCell="A5" activePane="bottomLeft" state="frozen"/>
      <selection activeCell="P14" sqref="P14"/>
      <selection pane="bottomLeft" activeCell="P6" sqref="P6"/>
    </sheetView>
  </sheetViews>
  <sheetFormatPr defaultColWidth="9" defaultRowHeight="14.25" x14ac:dyDescent="0.25"/>
  <cols>
    <col min="1" max="1" width="10" style="2" customWidth="1"/>
    <col min="2" max="2" width="25.375" style="2" customWidth="1"/>
    <col min="3" max="3" width="12.5" style="16" hidden="1" customWidth="1"/>
    <col min="4" max="5" width="7.5" style="2" customWidth="1"/>
    <col min="6" max="6" width="10" style="2" customWidth="1"/>
    <col min="7" max="8" width="12.5" style="2" customWidth="1"/>
    <col min="9" max="9" width="18.625" style="2" bestFit="1" customWidth="1"/>
    <col min="10" max="14" width="10" style="2" customWidth="1"/>
    <col min="15" max="15" width="31.125" style="2" bestFit="1" customWidth="1"/>
    <col min="16" max="16" width="28.875" style="2" customWidth="1"/>
    <col min="17" max="19" width="11.125" style="2" hidden="1" customWidth="1"/>
    <col min="20" max="20" width="31.125" style="2" hidden="1" customWidth="1"/>
    <col min="21" max="16384" width="9" style="2"/>
  </cols>
  <sheetData>
    <row r="1" spans="1:21" ht="22.5" customHeight="1" thickBot="1" x14ac:dyDescent="0.3">
      <c r="A1" s="459" t="str">
        <f>'基本情報（メール申込用）'!B1</f>
        <v>ナス・オータムホースショー2023</v>
      </c>
      <c r="B1" s="460"/>
      <c r="C1" s="460"/>
      <c r="D1" s="460"/>
      <c r="E1" s="460"/>
      <c r="F1" s="461"/>
      <c r="K1" s="465" t="s">
        <v>47</v>
      </c>
      <c r="L1" s="466"/>
      <c r="M1" s="466"/>
      <c r="N1" s="467"/>
    </row>
    <row r="2" spans="1:21" ht="9" customHeight="1" thickBot="1" x14ac:dyDescent="0.3"/>
    <row r="3" spans="1:21" s="18" customFormat="1" ht="13.5" customHeight="1" thickBot="1" x14ac:dyDescent="0.25">
      <c r="A3" s="468" t="s">
        <v>7</v>
      </c>
      <c r="B3" s="473" t="s">
        <v>28</v>
      </c>
      <c r="C3" s="471" t="s">
        <v>7</v>
      </c>
      <c r="D3" s="469" t="s">
        <v>2</v>
      </c>
      <c r="E3" s="469" t="s">
        <v>5</v>
      </c>
      <c r="F3" s="469" t="s">
        <v>1</v>
      </c>
      <c r="G3" s="469" t="s">
        <v>3</v>
      </c>
      <c r="H3" s="469" t="s">
        <v>0</v>
      </c>
      <c r="I3" s="469" t="s">
        <v>4</v>
      </c>
      <c r="J3" s="479" t="s">
        <v>20</v>
      </c>
      <c r="K3" s="481" t="s">
        <v>18</v>
      </c>
      <c r="L3" s="482"/>
      <c r="M3" s="482"/>
      <c r="N3" s="478"/>
      <c r="O3" s="475" t="s">
        <v>29</v>
      </c>
      <c r="P3" s="485" t="s">
        <v>76</v>
      </c>
      <c r="Q3" s="483" t="s">
        <v>73</v>
      </c>
      <c r="R3" s="484"/>
      <c r="S3" s="477" t="s">
        <v>39</v>
      </c>
      <c r="T3" s="478"/>
    </row>
    <row r="4" spans="1:21" s="18" customFormat="1" ht="13.5" customHeight="1" thickBot="1" x14ac:dyDescent="0.25">
      <c r="A4" s="468"/>
      <c r="B4" s="474"/>
      <c r="C4" s="472"/>
      <c r="D4" s="470"/>
      <c r="E4" s="470"/>
      <c r="F4" s="470"/>
      <c r="G4" s="470"/>
      <c r="H4" s="470"/>
      <c r="I4" s="470"/>
      <c r="J4" s="480"/>
      <c r="K4" s="41" t="s">
        <v>81</v>
      </c>
      <c r="L4" s="213" t="s">
        <v>87</v>
      </c>
      <c r="M4" s="213" t="s">
        <v>88</v>
      </c>
      <c r="N4" s="42" t="s">
        <v>89</v>
      </c>
      <c r="O4" s="476"/>
      <c r="P4" s="486"/>
      <c r="Q4" s="169" t="s">
        <v>74</v>
      </c>
      <c r="R4" s="170" t="s">
        <v>75</v>
      </c>
      <c r="S4" s="66" t="s">
        <v>38</v>
      </c>
      <c r="T4" s="72" t="s">
        <v>63</v>
      </c>
    </row>
    <row r="5" spans="1:21" ht="24" customHeight="1" thickBot="1" x14ac:dyDescent="0.3">
      <c r="A5" s="195">
        <v>12345</v>
      </c>
      <c r="B5" s="196" t="s">
        <v>85</v>
      </c>
      <c r="C5" s="197">
        <f>IF($A5=0,"",$A5)</f>
        <v>12345</v>
      </c>
      <c r="D5" s="197" t="s">
        <v>54</v>
      </c>
      <c r="E5" s="197">
        <v>10</v>
      </c>
      <c r="F5" s="197" t="s">
        <v>57</v>
      </c>
      <c r="G5" s="197" t="s">
        <v>58</v>
      </c>
      <c r="H5" s="197" t="s">
        <v>59</v>
      </c>
      <c r="I5" s="198" t="s">
        <v>83</v>
      </c>
      <c r="J5" s="199" t="s">
        <v>55</v>
      </c>
      <c r="K5" s="200">
        <v>43922</v>
      </c>
      <c r="L5" s="214">
        <v>43952</v>
      </c>
      <c r="M5" s="214">
        <v>44317</v>
      </c>
      <c r="N5" s="201">
        <v>44501</v>
      </c>
      <c r="O5" s="202" t="s">
        <v>86</v>
      </c>
      <c r="P5" s="202" t="s">
        <v>77</v>
      </c>
      <c r="Q5" s="122" t="s">
        <v>78</v>
      </c>
      <c r="R5" s="123" t="s">
        <v>79</v>
      </c>
      <c r="S5" s="297" t="s">
        <v>60</v>
      </c>
      <c r="T5" s="207" t="s">
        <v>61</v>
      </c>
      <c r="U5" s="124" t="s">
        <v>56</v>
      </c>
    </row>
    <row r="6" spans="1:21" ht="24" customHeight="1" thickBot="1" x14ac:dyDescent="0.3">
      <c r="A6" s="14"/>
      <c r="B6" s="26"/>
      <c r="C6" s="197" t="str">
        <f t="shared" ref="C6:C15" si="0">IF($A6=0,"",$A6)</f>
        <v/>
      </c>
      <c r="D6" s="10"/>
      <c r="E6" s="10"/>
      <c r="F6" s="10"/>
      <c r="G6" s="10"/>
      <c r="H6" s="10"/>
      <c r="I6" s="46"/>
      <c r="J6" s="61"/>
      <c r="K6" s="223"/>
      <c r="L6" s="224"/>
      <c r="M6" s="224"/>
      <c r="N6" s="225"/>
      <c r="O6" s="22"/>
      <c r="P6" s="194"/>
      <c r="Q6" s="172" t="str">
        <f t="shared" ref="Q6" si="1">IF(B6=0,"","選択してください")</f>
        <v/>
      </c>
      <c r="R6" s="173" t="str">
        <f t="shared" ref="R6" si="2">IF(B6=0,"","選択してください")</f>
        <v/>
      </c>
      <c r="S6" s="71"/>
      <c r="T6" s="11"/>
    </row>
    <row r="7" spans="1:21" ht="24" customHeight="1" thickBot="1" x14ac:dyDescent="0.3">
      <c r="A7" s="8"/>
      <c r="B7" s="24"/>
      <c r="C7" s="197" t="str">
        <f t="shared" si="0"/>
        <v/>
      </c>
      <c r="D7" s="9"/>
      <c r="E7" s="9"/>
      <c r="F7" s="9"/>
      <c r="G7" s="9"/>
      <c r="H7" s="9"/>
      <c r="I7" s="44"/>
      <c r="J7" s="61"/>
      <c r="K7" s="223"/>
      <c r="L7" s="224"/>
      <c r="M7" s="224"/>
      <c r="N7" s="225"/>
      <c r="O7" s="20"/>
      <c r="P7" s="171"/>
      <c r="Q7" s="172" t="str">
        <f t="shared" ref="Q7:Q55" si="3">IF(B7=0,"","選択してください")</f>
        <v/>
      </c>
      <c r="R7" s="173" t="str">
        <f t="shared" ref="R7:R55" si="4">IF(B7=0,"","選択してください")</f>
        <v/>
      </c>
      <c r="S7" s="68"/>
      <c r="T7" s="73"/>
    </row>
    <row r="8" spans="1:21" ht="24" customHeight="1" thickBot="1" x14ac:dyDescent="0.3">
      <c r="A8" s="8"/>
      <c r="B8" s="24"/>
      <c r="C8" s="197" t="str">
        <f t="shared" si="0"/>
        <v/>
      </c>
      <c r="D8" s="9"/>
      <c r="E8" s="9"/>
      <c r="F8" s="9"/>
      <c r="G8" s="9"/>
      <c r="H8" s="9"/>
      <c r="I8" s="44"/>
      <c r="J8" s="61"/>
      <c r="K8" s="223"/>
      <c r="L8" s="224"/>
      <c r="M8" s="224"/>
      <c r="N8" s="225"/>
      <c r="O8" s="20"/>
      <c r="P8" s="171"/>
      <c r="Q8" s="172" t="str">
        <f t="shared" si="3"/>
        <v/>
      </c>
      <c r="R8" s="173" t="str">
        <f t="shared" si="4"/>
        <v/>
      </c>
      <c r="S8" s="68"/>
      <c r="T8" s="73"/>
    </row>
    <row r="9" spans="1:21" ht="24" customHeight="1" thickBot="1" x14ac:dyDescent="0.3">
      <c r="A9" s="8"/>
      <c r="B9" s="24"/>
      <c r="C9" s="197" t="str">
        <f t="shared" si="0"/>
        <v/>
      </c>
      <c r="D9" s="9"/>
      <c r="E9" s="9"/>
      <c r="F9" s="9"/>
      <c r="G9" s="9"/>
      <c r="H9" s="9"/>
      <c r="I9" s="44"/>
      <c r="J9" s="61"/>
      <c r="K9" s="223"/>
      <c r="L9" s="224"/>
      <c r="M9" s="224"/>
      <c r="N9" s="225"/>
      <c r="O9" s="20"/>
      <c r="P9" s="171"/>
      <c r="Q9" s="172" t="str">
        <f t="shared" si="3"/>
        <v/>
      </c>
      <c r="R9" s="173" t="str">
        <f t="shared" si="4"/>
        <v/>
      </c>
      <c r="S9" s="68"/>
      <c r="T9" s="73"/>
    </row>
    <row r="10" spans="1:21" ht="24" customHeight="1" thickBot="1" x14ac:dyDescent="0.3">
      <c r="A10" s="8"/>
      <c r="B10" s="24"/>
      <c r="C10" s="197" t="str">
        <f t="shared" si="0"/>
        <v/>
      </c>
      <c r="D10" s="9"/>
      <c r="E10" s="9"/>
      <c r="F10" s="9"/>
      <c r="G10" s="9"/>
      <c r="H10" s="9"/>
      <c r="I10" s="44" t="s">
        <v>14</v>
      </c>
      <c r="J10" s="61" t="str">
        <f t="shared" ref="J10:J55" si="5">IF(A10=0,"","選択してください")</f>
        <v/>
      </c>
      <c r="K10" s="223"/>
      <c r="L10" s="224"/>
      <c r="M10" s="224"/>
      <c r="N10" s="225"/>
      <c r="O10" s="20"/>
      <c r="P10" s="171" t="str">
        <f t="shared" ref="P10:P55" si="6">IF(B10=0,"","選択してください")</f>
        <v/>
      </c>
      <c r="Q10" s="172" t="str">
        <f t="shared" si="3"/>
        <v/>
      </c>
      <c r="R10" s="173" t="str">
        <f t="shared" si="4"/>
        <v/>
      </c>
      <c r="S10" s="68"/>
      <c r="T10" s="73"/>
    </row>
    <row r="11" spans="1:21" ht="24" customHeight="1" thickBot="1" x14ac:dyDescent="0.3">
      <c r="A11" s="8"/>
      <c r="B11" s="24"/>
      <c r="C11" s="197" t="str">
        <f t="shared" si="0"/>
        <v/>
      </c>
      <c r="D11" s="9"/>
      <c r="E11" s="9"/>
      <c r="F11" s="9"/>
      <c r="G11" s="9"/>
      <c r="H11" s="9"/>
      <c r="I11" s="44" t="s">
        <v>14</v>
      </c>
      <c r="J11" s="61" t="str">
        <f t="shared" si="5"/>
        <v/>
      </c>
      <c r="K11" s="223"/>
      <c r="L11" s="224"/>
      <c r="M11" s="224"/>
      <c r="N11" s="225"/>
      <c r="O11" s="20"/>
      <c r="P11" s="171" t="str">
        <f t="shared" si="6"/>
        <v/>
      </c>
      <c r="Q11" s="172" t="str">
        <f t="shared" si="3"/>
        <v/>
      </c>
      <c r="R11" s="173" t="str">
        <f t="shared" si="4"/>
        <v/>
      </c>
      <c r="S11" s="68"/>
      <c r="T11" s="73"/>
    </row>
    <row r="12" spans="1:21" ht="24" customHeight="1" thickBot="1" x14ac:dyDescent="0.3">
      <c r="A12" s="8"/>
      <c r="B12" s="24"/>
      <c r="C12" s="197" t="str">
        <f t="shared" si="0"/>
        <v/>
      </c>
      <c r="D12" s="9"/>
      <c r="E12" s="9"/>
      <c r="F12" s="9"/>
      <c r="G12" s="9"/>
      <c r="H12" s="9"/>
      <c r="I12" s="44" t="s">
        <v>14</v>
      </c>
      <c r="J12" s="61" t="str">
        <f t="shared" si="5"/>
        <v/>
      </c>
      <c r="K12" s="223"/>
      <c r="L12" s="224"/>
      <c r="M12" s="224"/>
      <c r="N12" s="225"/>
      <c r="O12" s="20"/>
      <c r="P12" s="171" t="str">
        <f t="shared" si="6"/>
        <v/>
      </c>
      <c r="Q12" s="172" t="str">
        <f t="shared" si="3"/>
        <v/>
      </c>
      <c r="R12" s="173" t="str">
        <f t="shared" si="4"/>
        <v/>
      </c>
      <c r="S12" s="68"/>
      <c r="T12" s="73"/>
    </row>
    <row r="13" spans="1:21" ht="24" customHeight="1" thickBot="1" x14ac:dyDescent="0.3">
      <c r="A13" s="8"/>
      <c r="B13" s="24"/>
      <c r="C13" s="197" t="str">
        <f t="shared" si="0"/>
        <v/>
      </c>
      <c r="D13" s="9"/>
      <c r="E13" s="9"/>
      <c r="F13" s="9"/>
      <c r="G13" s="9"/>
      <c r="H13" s="9"/>
      <c r="I13" s="44" t="s">
        <v>14</v>
      </c>
      <c r="J13" s="61" t="str">
        <f t="shared" si="5"/>
        <v/>
      </c>
      <c r="K13" s="223"/>
      <c r="L13" s="224"/>
      <c r="M13" s="224"/>
      <c r="N13" s="225"/>
      <c r="O13" s="20"/>
      <c r="P13" s="171" t="str">
        <f t="shared" si="6"/>
        <v/>
      </c>
      <c r="Q13" s="172" t="str">
        <f t="shared" si="3"/>
        <v/>
      </c>
      <c r="R13" s="173" t="str">
        <f t="shared" si="4"/>
        <v/>
      </c>
      <c r="S13" s="68"/>
      <c r="T13" s="73"/>
    </row>
    <row r="14" spans="1:21" ht="24" customHeight="1" thickBot="1" x14ac:dyDescent="0.3">
      <c r="A14" s="8"/>
      <c r="B14" s="24"/>
      <c r="C14" s="197" t="str">
        <f t="shared" si="0"/>
        <v/>
      </c>
      <c r="D14" s="9"/>
      <c r="E14" s="9"/>
      <c r="F14" s="9"/>
      <c r="G14" s="9"/>
      <c r="H14" s="9"/>
      <c r="I14" s="44" t="s">
        <v>14</v>
      </c>
      <c r="J14" s="61" t="str">
        <f t="shared" si="5"/>
        <v/>
      </c>
      <c r="K14" s="223"/>
      <c r="L14" s="224"/>
      <c r="M14" s="224"/>
      <c r="N14" s="225"/>
      <c r="O14" s="20"/>
      <c r="P14" s="171" t="str">
        <f t="shared" si="6"/>
        <v/>
      </c>
      <c r="Q14" s="172" t="str">
        <f t="shared" si="3"/>
        <v/>
      </c>
      <c r="R14" s="173" t="str">
        <f t="shared" si="4"/>
        <v/>
      </c>
      <c r="S14" s="68"/>
      <c r="T14" s="73"/>
    </row>
    <row r="15" spans="1:21" ht="24" customHeight="1" thickBot="1" x14ac:dyDescent="0.3">
      <c r="A15" s="56"/>
      <c r="B15" s="57"/>
      <c r="C15" s="197" t="str">
        <f t="shared" si="0"/>
        <v/>
      </c>
      <c r="D15" s="58"/>
      <c r="E15" s="58"/>
      <c r="F15" s="58"/>
      <c r="G15" s="58"/>
      <c r="H15" s="58"/>
      <c r="I15" s="59" t="s">
        <v>14</v>
      </c>
      <c r="J15" s="62" t="str">
        <f t="shared" si="5"/>
        <v/>
      </c>
      <c r="K15" s="288"/>
      <c r="L15" s="289"/>
      <c r="M15" s="289"/>
      <c r="N15" s="290"/>
      <c r="O15" s="60"/>
      <c r="P15" s="174" t="str">
        <f t="shared" si="6"/>
        <v/>
      </c>
      <c r="Q15" s="175" t="str">
        <f t="shared" si="3"/>
        <v/>
      </c>
      <c r="R15" s="176" t="str">
        <f t="shared" si="4"/>
        <v/>
      </c>
      <c r="S15" s="69"/>
      <c r="T15" s="74"/>
    </row>
    <row r="16" spans="1:21" ht="24" customHeight="1" thickBot="1" x14ac:dyDescent="0.3">
      <c r="A16" s="6"/>
      <c r="B16" s="23"/>
      <c r="C16" s="129" t="str">
        <f t="shared" ref="C16:C55" si="7">IF($A16=0,"",$A16)</f>
        <v/>
      </c>
      <c r="D16" s="7"/>
      <c r="E16" s="7"/>
      <c r="F16" s="7"/>
      <c r="G16" s="7"/>
      <c r="H16" s="7"/>
      <c r="I16" s="43" t="s">
        <v>14</v>
      </c>
      <c r="J16" s="63" t="str">
        <f t="shared" si="5"/>
        <v/>
      </c>
      <c r="K16" s="291"/>
      <c r="L16" s="292"/>
      <c r="M16" s="292"/>
      <c r="N16" s="293"/>
      <c r="O16" s="19"/>
      <c r="P16" s="183" t="str">
        <f t="shared" si="6"/>
        <v/>
      </c>
      <c r="Q16" s="178" t="str">
        <f t="shared" si="3"/>
        <v/>
      </c>
      <c r="R16" s="92" t="str">
        <f t="shared" si="4"/>
        <v/>
      </c>
      <c r="S16" s="67"/>
      <c r="T16" s="15"/>
    </row>
    <row r="17" spans="1:20" ht="24" customHeight="1" thickBot="1" x14ac:dyDescent="0.3">
      <c r="A17" s="8"/>
      <c r="B17" s="24"/>
      <c r="C17" s="129" t="str">
        <f t="shared" si="7"/>
        <v/>
      </c>
      <c r="D17" s="9"/>
      <c r="E17" s="9"/>
      <c r="F17" s="9"/>
      <c r="G17" s="9"/>
      <c r="H17" s="9"/>
      <c r="I17" s="44" t="s">
        <v>14</v>
      </c>
      <c r="J17" s="61" t="str">
        <f t="shared" si="5"/>
        <v/>
      </c>
      <c r="K17" s="223"/>
      <c r="L17" s="224"/>
      <c r="M17" s="224"/>
      <c r="N17" s="225"/>
      <c r="O17" s="20"/>
      <c r="P17" s="171" t="str">
        <f t="shared" si="6"/>
        <v/>
      </c>
      <c r="Q17" s="172" t="str">
        <f t="shared" si="3"/>
        <v/>
      </c>
      <c r="R17" s="173" t="str">
        <f t="shared" si="4"/>
        <v/>
      </c>
      <c r="S17" s="68"/>
      <c r="T17" s="73"/>
    </row>
    <row r="18" spans="1:20" ht="24" customHeight="1" thickBot="1" x14ac:dyDescent="0.3">
      <c r="A18" s="8"/>
      <c r="B18" s="24"/>
      <c r="C18" s="129" t="str">
        <f t="shared" si="7"/>
        <v/>
      </c>
      <c r="D18" s="9"/>
      <c r="E18" s="9"/>
      <c r="F18" s="9"/>
      <c r="G18" s="9"/>
      <c r="H18" s="9"/>
      <c r="I18" s="44" t="s">
        <v>14</v>
      </c>
      <c r="J18" s="61" t="str">
        <f t="shared" si="5"/>
        <v/>
      </c>
      <c r="K18" s="223"/>
      <c r="L18" s="224"/>
      <c r="M18" s="224"/>
      <c r="N18" s="225"/>
      <c r="O18" s="20"/>
      <c r="P18" s="171" t="str">
        <f t="shared" si="6"/>
        <v/>
      </c>
      <c r="Q18" s="172" t="str">
        <f t="shared" si="3"/>
        <v/>
      </c>
      <c r="R18" s="173" t="str">
        <f t="shared" si="4"/>
        <v/>
      </c>
      <c r="S18" s="68"/>
      <c r="T18" s="73"/>
    </row>
    <row r="19" spans="1:20" ht="24" customHeight="1" thickBot="1" x14ac:dyDescent="0.3">
      <c r="A19" s="8"/>
      <c r="B19" s="24"/>
      <c r="C19" s="129" t="str">
        <f t="shared" si="7"/>
        <v/>
      </c>
      <c r="D19" s="9"/>
      <c r="E19" s="9"/>
      <c r="F19" s="9"/>
      <c r="G19" s="9"/>
      <c r="H19" s="9"/>
      <c r="I19" s="44" t="s">
        <v>14</v>
      </c>
      <c r="J19" s="61" t="str">
        <f t="shared" si="5"/>
        <v/>
      </c>
      <c r="K19" s="223"/>
      <c r="L19" s="224"/>
      <c r="M19" s="224"/>
      <c r="N19" s="225"/>
      <c r="O19" s="20"/>
      <c r="P19" s="171" t="str">
        <f t="shared" si="6"/>
        <v/>
      </c>
      <c r="Q19" s="172" t="str">
        <f t="shared" si="3"/>
        <v/>
      </c>
      <c r="R19" s="173" t="str">
        <f t="shared" si="4"/>
        <v/>
      </c>
      <c r="S19" s="68"/>
      <c r="T19" s="73"/>
    </row>
    <row r="20" spans="1:20" ht="24" customHeight="1" thickBot="1" x14ac:dyDescent="0.3">
      <c r="A20" s="8"/>
      <c r="B20" s="24"/>
      <c r="C20" s="129" t="str">
        <f t="shared" si="7"/>
        <v/>
      </c>
      <c r="D20" s="9"/>
      <c r="E20" s="9"/>
      <c r="F20" s="9"/>
      <c r="G20" s="9"/>
      <c r="H20" s="9"/>
      <c r="I20" s="44" t="s">
        <v>14</v>
      </c>
      <c r="J20" s="61" t="str">
        <f t="shared" si="5"/>
        <v/>
      </c>
      <c r="K20" s="223"/>
      <c r="L20" s="224"/>
      <c r="M20" s="224"/>
      <c r="N20" s="225"/>
      <c r="O20" s="20"/>
      <c r="P20" s="171" t="str">
        <f t="shared" si="6"/>
        <v/>
      </c>
      <c r="Q20" s="172" t="str">
        <f t="shared" si="3"/>
        <v/>
      </c>
      <c r="R20" s="173" t="str">
        <f t="shared" si="4"/>
        <v/>
      </c>
      <c r="S20" s="68"/>
      <c r="T20" s="73"/>
    </row>
    <row r="21" spans="1:20" ht="24" customHeight="1" thickBot="1" x14ac:dyDescent="0.3">
      <c r="A21" s="8"/>
      <c r="B21" s="24"/>
      <c r="C21" s="129" t="str">
        <f t="shared" si="7"/>
        <v/>
      </c>
      <c r="D21" s="9"/>
      <c r="E21" s="9"/>
      <c r="F21" s="9"/>
      <c r="G21" s="9"/>
      <c r="H21" s="9"/>
      <c r="I21" s="44" t="s">
        <v>14</v>
      </c>
      <c r="J21" s="61" t="str">
        <f t="shared" si="5"/>
        <v/>
      </c>
      <c r="K21" s="223"/>
      <c r="L21" s="224"/>
      <c r="M21" s="224"/>
      <c r="N21" s="225"/>
      <c r="O21" s="20"/>
      <c r="P21" s="171" t="str">
        <f t="shared" si="6"/>
        <v/>
      </c>
      <c r="Q21" s="172" t="str">
        <f t="shared" si="3"/>
        <v/>
      </c>
      <c r="R21" s="173" t="str">
        <f t="shared" si="4"/>
        <v/>
      </c>
      <c r="S21" s="68"/>
      <c r="T21" s="73"/>
    </row>
    <row r="22" spans="1:20" ht="24" customHeight="1" thickBot="1" x14ac:dyDescent="0.3">
      <c r="A22" s="8"/>
      <c r="B22" s="24"/>
      <c r="C22" s="129" t="str">
        <f t="shared" si="7"/>
        <v/>
      </c>
      <c r="D22" s="9"/>
      <c r="E22" s="9"/>
      <c r="F22" s="9"/>
      <c r="G22" s="9"/>
      <c r="H22" s="9"/>
      <c r="I22" s="44" t="s">
        <v>14</v>
      </c>
      <c r="J22" s="61" t="str">
        <f t="shared" si="5"/>
        <v/>
      </c>
      <c r="K22" s="223"/>
      <c r="L22" s="224"/>
      <c r="M22" s="224"/>
      <c r="N22" s="225"/>
      <c r="O22" s="20"/>
      <c r="P22" s="171" t="str">
        <f t="shared" si="6"/>
        <v/>
      </c>
      <c r="Q22" s="172" t="str">
        <f t="shared" si="3"/>
        <v/>
      </c>
      <c r="R22" s="173" t="str">
        <f t="shared" si="4"/>
        <v/>
      </c>
      <c r="S22" s="68"/>
      <c r="T22" s="73"/>
    </row>
    <row r="23" spans="1:20" ht="24" customHeight="1" thickBot="1" x14ac:dyDescent="0.3">
      <c r="A23" s="8"/>
      <c r="B23" s="24"/>
      <c r="C23" s="129" t="str">
        <f t="shared" si="7"/>
        <v/>
      </c>
      <c r="D23" s="9"/>
      <c r="E23" s="9"/>
      <c r="F23" s="9"/>
      <c r="G23" s="9"/>
      <c r="H23" s="9"/>
      <c r="I23" s="44" t="s">
        <v>14</v>
      </c>
      <c r="J23" s="61" t="str">
        <f t="shared" si="5"/>
        <v/>
      </c>
      <c r="K23" s="223"/>
      <c r="L23" s="224"/>
      <c r="M23" s="224"/>
      <c r="N23" s="225"/>
      <c r="O23" s="20"/>
      <c r="P23" s="171" t="str">
        <f t="shared" si="6"/>
        <v/>
      </c>
      <c r="Q23" s="172" t="str">
        <f t="shared" si="3"/>
        <v/>
      </c>
      <c r="R23" s="173" t="str">
        <f t="shared" si="4"/>
        <v/>
      </c>
      <c r="S23" s="68"/>
      <c r="T23" s="73"/>
    </row>
    <row r="24" spans="1:20" ht="24" customHeight="1" thickBot="1" x14ac:dyDescent="0.3">
      <c r="A24" s="8"/>
      <c r="B24" s="24"/>
      <c r="C24" s="129" t="str">
        <f t="shared" si="7"/>
        <v/>
      </c>
      <c r="D24" s="9"/>
      <c r="E24" s="9"/>
      <c r="F24" s="9"/>
      <c r="G24" s="9"/>
      <c r="H24" s="9"/>
      <c r="I24" s="44" t="s">
        <v>14</v>
      </c>
      <c r="J24" s="61" t="str">
        <f t="shared" si="5"/>
        <v/>
      </c>
      <c r="K24" s="223"/>
      <c r="L24" s="224"/>
      <c r="M24" s="224"/>
      <c r="N24" s="225"/>
      <c r="O24" s="20"/>
      <c r="P24" s="171" t="str">
        <f t="shared" si="6"/>
        <v/>
      </c>
      <c r="Q24" s="172" t="str">
        <f t="shared" si="3"/>
        <v/>
      </c>
      <c r="R24" s="173" t="str">
        <f t="shared" si="4"/>
        <v/>
      </c>
      <c r="S24" s="68"/>
      <c r="T24" s="73"/>
    </row>
    <row r="25" spans="1:20" ht="24" customHeight="1" thickBot="1" x14ac:dyDescent="0.3">
      <c r="A25" s="12"/>
      <c r="B25" s="25"/>
      <c r="C25" s="131" t="str">
        <f t="shared" si="7"/>
        <v/>
      </c>
      <c r="D25" s="13"/>
      <c r="E25" s="13"/>
      <c r="F25" s="13"/>
      <c r="G25" s="13"/>
      <c r="H25" s="13"/>
      <c r="I25" s="45" t="s">
        <v>14</v>
      </c>
      <c r="J25" s="64" t="str">
        <f t="shared" si="5"/>
        <v/>
      </c>
      <c r="K25" s="294"/>
      <c r="L25" s="295"/>
      <c r="M25" s="295"/>
      <c r="N25" s="296"/>
      <c r="O25" s="21"/>
      <c r="P25" s="174" t="str">
        <f t="shared" si="6"/>
        <v/>
      </c>
      <c r="Q25" s="181" t="str">
        <f t="shared" si="3"/>
        <v/>
      </c>
      <c r="R25" s="182" t="str">
        <f t="shared" si="4"/>
        <v/>
      </c>
      <c r="S25" s="70"/>
      <c r="T25" s="75"/>
    </row>
    <row r="26" spans="1:20" ht="24" customHeight="1" thickBot="1" x14ac:dyDescent="0.3">
      <c r="A26" s="6"/>
      <c r="B26" s="23"/>
      <c r="C26" s="129" t="str">
        <f t="shared" si="7"/>
        <v/>
      </c>
      <c r="D26" s="7"/>
      <c r="E26" s="7"/>
      <c r="F26" s="7"/>
      <c r="G26" s="7"/>
      <c r="H26" s="7"/>
      <c r="I26" s="43" t="s">
        <v>14</v>
      </c>
      <c r="J26" s="63" t="str">
        <f t="shared" ref="J26:J35" si="8">IF(A26=0,"","選択してください")</f>
        <v/>
      </c>
      <c r="K26" s="291"/>
      <c r="L26" s="292"/>
      <c r="M26" s="292"/>
      <c r="N26" s="293"/>
      <c r="O26" s="19"/>
      <c r="P26" s="183" t="str">
        <f t="shared" si="6"/>
        <v/>
      </c>
      <c r="Q26" s="184" t="str">
        <f t="shared" si="3"/>
        <v/>
      </c>
      <c r="R26" s="94" t="str">
        <f t="shared" si="4"/>
        <v/>
      </c>
      <c r="S26" s="67"/>
      <c r="T26" s="15"/>
    </row>
    <row r="27" spans="1:20" ht="24" customHeight="1" thickBot="1" x14ac:dyDescent="0.3">
      <c r="A27" s="8"/>
      <c r="B27" s="24"/>
      <c r="C27" s="129" t="str">
        <f t="shared" si="7"/>
        <v/>
      </c>
      <c r="D27" s="9"/>
      <c r="E27" s="9"/>
      <c r="F27" s="9"/>
      <c r="G27" s="9"/>
      <c r="H27" s="9"/>
      <c r="I27" s="44" t="s">
        <v>14</v>
      </c>
      <c r="J27" s="61" t="str">
        <f t="shared" si="8"/>
        <v/>
      </c>
      <c r="K27" s="223"/>
      <c r="L27" s="224"/>
      <c r="M27" s="224"/>
      <c r="N27" s="225"/>
      <c r="O27" s="20"/>
      <c r="P27" s="171" t="str">
        <f t="shared" si="6"/>
        <v/>
      </c>
      <c r="Q27" s="172" t="str">
        <f t="shared" si="3"/>
        <v/>
      </c>
      <c r="R27" s="173" t="str">
        <f t="shared" si="4"/>
        <v/>
      </c>
      <c r="S27" s="68"/>
      <c r="T27" s="73"/>
    </row>
    <row r="28" spans="1:20" ht="24" customHeight="1" thickBot="1" x14ac:dyDescent="0.3">
      <c r="A28" s="8"/>
      <c r="B28" s="24"/>
      <c r="C28" s="129" t="str">
        <f t="shared" si="7"/>
        <v/>
      </c>
      <c r="D28" s="9"/>
      <c r="E28" s="9"/>
      <c r="F28" s="9"/>
      <c r="G28" s="9"/>
      <c r="H28" s="9"/>
      <c r="I28" s="44" t="s">
        <v>14</v>
      </c>
      <c r="J28" s="61" t="str">
        <f t="shared" si="8"/>
        <v/>
      </c>
      <c r="K28" s="223"/>
      <c r="L28" s="224"/>
      <c r="M28" s="224"/>
      <c r="N28" s="225"/>
      <c r="O28" s="20"/>
      <c r="P28" s="171" t="str">
        <f t="shared" si="6"/>
        <v/>
      </c>
      <c r="Q28" s="172" t="str">
        <f t="shared" si="3"/>
        <v/>
      </c>
      <c r="R28" s="173" t="str">
        <f t="shared" si="4"/>
        <v/>
      </c>
      <c r="S28" s="68"/>
      <c r="T28" s="73"/>
    </row>
    <row r="29" spans="1:20" ht="24" customHeight="1" thickBot="1" x14ac:dyDescent="0.3">
      <c r="A29" s="8"/>
      <c r="B29" s="24"/>
      <c r="C29" s="129" t="str">
        <f t="shared" si="7"/>
        <v/>
      </c>
      <c r="D29" s="9"/>
      <c r="E29" s="9"/>
      <c r="F29" s="9"/>
      <c r="G29" s="9"/>
      <c r="H29" s="9"/>
      <c r="I29" s="44" t="s">
        <v>14</v>
      </c>
      <c r="J29" s="61" t="str">
        <f t="shared" si="8"/>
        <v/>
      </c>
      <c r="K29" s="223"/>
      <c r="L29" s="224"/>
      <c r="M29" s="224"/>
      <c r="N29" s="225"/>
      <c r="O29" s="20"/>
      <c r="P29" s="171" t="str">
        <f t="shared" si="6"/>
        <v/>
      </c>
      <c r="Q29" s="172" t="str">
        <f t="shared" si="3"/>
        <v/>
      </c>
      <c r="R29" s="173" t="str">
        <f t="shared" si="4"/>
        <v/>
      </c>
      <c r="S29" s="68"/>
      <c r="T29" s="73"/>
    </row>
    <row r="30" spans="1:20" ht="24" customHeight="1" thickBot="1" x14ac:dyDescent="0.3">
      <c r="A30" s="8"/>
      <c r="B30" s="24"/>
      <c r="C30" s="129" t="str">
        <f t="shared" si="7"/>
        <v/>
      </c>
      <c r="D30" s="9"/>
      <c r="E30" s="9"/>
      <c r="F30" s="9"/>
      <c r="G30" s="9"/>
      <c r="H30" s="9"/>
      <c r="I30" s="44" t="s">
        <v>14</v>
      </c>
      <c r="J30" s="61" t="str">
        <f t="shared" si="8"/>
        <v/>
      </c>
      <c r="K30" s="223"/>
      <c r="L30" s="224"/>
      <c r="M30" s="224"/>
      <c r="N30" s="225"/>
      <c r="O30" s="20"/>
      <c r="P30" s="171" t="str">
        <f t="shared" si="6"/>
        <v/>
      </c>
      <c r="Q30" s="172" t="str">
        <f t="shared" si="3"/>
        <v/>
      </c>
      <c r="R30" s="173" t="str">
        <f t="shared" si="4"/>
        <v/>
      </c>
      <c r="S30" s="68"/>
      <c r="T30" s="73"/>
    </row>
    <row r="31" spans="1:20" ht="24" customHeight="1" thickBot="1" x14ac:dyDescent="0.3">
      <c r="A31" s="8"/>
      <c r="B31" s="24"/>
      <c r="C31" s="129" t="str">
        <f t="shared" si="7"/>
        <v/>
      </c>
      <c r="D31" s="9"/>
      <c r="E31" s="9"/>
      <c r="F31" s="9"/>
      <c r="G31" s="9"/>
      <c r="H31" s="9"/>
      <c r="I31" s="44" t="s">
        <v>14</v>
      </c>
      <c r="J31" s="61" t="str">
        <f t="shared" si="8"/>
        <v/>
      </c>
      <c r="K31" s="223"/>
      <c r="L31" s="224"/>
      <c r="M31" s="224"/>
      <c r="N31" s="225"/>
      <c r="O31" s="20"/>
      <c r="P31" s="171" t="str">
        <f t="shared" si="6"/>
        <v/>
      </c>
      <c r="Q31" s="172" t="str">
        <f t="shared" si="3"/>
        <v/>
      </c>
      <c r="R31" s="173" t="str">
        <f t="shared" si="4"/>
        <v/>
      </c>
      <c r="S31" s="68"/>
      <c r="T31" s="73"/>
    </row>
    <row r="32" spans="1:20" ht="24" customHeight="1" thickBot="1" x14ac:dyDescent="0.3">
      <c r="A32" s="8"/>
      <c r="B32" s="24"/>
      <c r="C32" s="129" t="str">
        <f t="shared" si="7"/>
        <v/>
      </c>
      <c r="D32" s="9"/>
      <c r="E32" s="9"/>
      <c r="F32" s="9"/>
      <c r="G32" s="9"/>
      <c r="H32" s="9"/>
      <c r="I32" s="44" t="s">
        <v>14</v>
      </c>
      <c r="J32" s="61" t="str">
        <f t="shared" si="8"/>
        <v/>
      </c>
      <c r="K32" s="223"/>
      <c r="L32" s="224"/>
      <c r="M32" s="224"/>
      <c r="N32" s="225"/>
      <c r="O32" s="20"/>
      <c r="P32" s="171" t="str">
        <f t="shared" si="6"/>
        <v/>
      </c>
      <c r="Q32" s="172" t="str">
        <f t="shared" si="3"/>
        <v/>
      </c>
      <c r="R32" s="173" t="str">
        <f t="shared" si="4"/>
        <v/>
      </c>
      <c r="S32" s="68"/>
      <c r="T32" s="73"/>
    </row>
    <row r="33" spans="1:20" ht="24" customHeight="1" thickBot="1" x14ac:dyDescent="0.3">
      <c r="A33" s="8"/>
      <c r="B33" s="24"/>
      <c r="C33" s="129" t="str">
        <f t="shared" si="7"/>
        <v/>
      </c>
      <c r="D33" s="9"/>
      <c r="E33" s="9"/>
      <c r="F33" s="9"/>
      <c r="G33" s="9"/>
      <c r="H33" s="9"/>
      <c r="I33" s="44" t="s">
        <v>14</v>
      </c>
      <c r="J33" s="61" t="str">
        <f t="shared" si="8"/>
        <v/>
      </c>
      <c r="K33" s="223"/>
      <c r="L33" s="224"/>
      <c r="M33" s="224"/>
      <c r="N33" s="225"/>
      <c r="O33" s="20"/>
      <c r="P33" s="171" t="str">
        <f t="shared" si="6"/>
        <v/>
      </c>
      <c r="Q33" s="172" t="str">
        <f t="shared" si="3"/>
        <v/>
      </c>
      <c r="R33" s="173" t="str">
        <f t="shared" si="4"/>
        <v/>
      </c>
      <c r="S33" s="68"/>
      <c r="T33" s="73"/>
    </row>
    <row r="34" spans="1:20" ht="24" customHeight="1" thickBot="1" x14ac:dyDescent="0.3">
      <c r="A34" s="8"/>
      <c r="B34" s="24"/>
      <c r="C34" s="129" t="str">
        <f t="shared" si="7"/>
        <v/>
      </c>
      <c r="D34" s="9"/>
      <c r="E34" s="9"/>
      <c r="F34" s="9"/>
      <c r="G34" s="9"/>
      <c r="H34" s="9"/>
      <c r="I34" s="44" t="s">
        <v>14</v>
      </c>
      <c r="J34" s="61" t="str">
        <f t="shared" si="8"/>
        <v/>
      </c>
      <c r="K34" s="223"/>
      <c r="L34" s="224"/>
      <c r="M34" s="224"/>
      <c r="N34" s="225"/>
      <c r="O34" s="20"/>
      <c r="P34" s="171" t="str">
        <f t="shared" si="6"/>
        <v/>
      </c>
      <c r="Q34" s="172" t="str">
        <f t="shared" si="3"/>
        <v/>
      </c>
      <c r="R34" s="173" t="str">
        <f t="shared" si="4"/>
        <v/>
      </c>
      <c r="S34" s="68"/>
      <c r="T34" s="73"/>
    </row>
    <row r="35" spans="1:20" ht="24" customHeight="1" thickBot="1" x14ac:dyDescent="0.3">
      <c r="A35" s="12"/>
      <c r="B35" s="25"/>
      <c r="C35" s="131" t="str">
        <f t="shared" si="7"/>
        <v/>
      </c>
      <c r="D35" s="13"/>
      <c r="E35" s="13"/>
      <c r="F35" s="13"/>
      <c r="G35" s="13"/>
      <c r="H35" s="13"/>
      <c r="I35" s="45" t="s">
        <v>14</v>
      </c>
      <c r="J35" s="64" t="str">
        <f t="shared" si="8"/>
        <v/>
      </c>
      <c r="K35" s="294"/>
      <c r="L35" s="295"/>
      <c r="M35" s="295"/>
      <c r="N35" s="296"/>
      <c r="O35" s="21"/>
      <c r="P35" s="174" t="str">
        <f t="shared" si="6"/>
        <v/>
      </c>
      <c r="Q35" s="175" t="str">
        <f t="shared" si="3"/>
        <v/>
      </c>
      <c r="R35" s="176" t="str">
        <f t="shared" si="4"/>
        <v/>
      </c>
      <c r="S35" s="70"/>
      <c r="T35" s="75"/>
    </row>
    <row r="36" spans="1:20" ht="24" customHeight="1" thickBot="1" x14ac:dyDescent="0.3">
      <c r="A36" s="14"/>
      <c r="B36" s="26"/>
      <c r="C36" s="132" t="str">
        <f t="shared" si="7"/>
        <v/>
      </c>
      <c r="D36" s="10"/>
      <c r="E36" s="10"/>
      <c r="F36" s="10"/>
      <c r="G36" s="10"/>
      <c r="H36" s="10"/>
      <c r="I36" s="46" t="s">
        <v>14</v>
      </c>
      <c r="J36" s="65" t="str">
        <f t="shared" si="5"/>
        <v/>
      </c>
      <c r="K36" s="223"/>
      <c r="L36" s="224"/>
      <c r="M36" s="224"/>
      <c r="N36" s="225"/>
      <c r="O36" s="22"/>
      <c r="P36" s="177" t="str">
        <f t="shared" si="6"/>
        <v/>
      </c>
      <c r="Q36" s="178" t="str">
        <f t="shared" si="3"/>
        <v/>
      </c>
      <c r="R36" s="92" t="str">
        <f t="shared" si="4"/>
        <v/>
      </c>
      <c r="S36" s="71"/>
      <c r="T36" s="11"/>
    </row>
    <row r="37" spans="1:20" ht="24" customHeight="1" thickBot="1" x14ac:dyDescent="0.3">
      <c r="A37" s="8"/>
      <c r="B37" s="24"/>
      <c r="C37" s="129" t="str">
        <f t="shared" si="7"/>
        <v/>
      </c>
      <c r="D37" s="9"/>
      <c r="E37" s="9"/>
      <c r="F37" s="9"/>
      <c r="G37" s="9"/>
      <c r="H37" s="9"/>
      <c r="I37" s="44" t="s">
        <v>14</v>
      </c>
      <c r="J37" s="61" t="str">
        <f t="shared" si="5"/>
        <v/>
      </c>
      <c r="K37" s="223"/>
      <c r="L37" s="224"/>
      <c r="M37" s="224"/>
      <c r="N37" s="225"/>
      <c r="O37" s="20"/>
      <c r="P37" s="179" t="str">
        <f t="shared" si="6"/>
        <v/>
      </c>
      <c r="Q37" s="172" t="str">
        <f t="shared" si="3"/>
        <v/>
      </c>
      <c r="R37" s="173" t="str">
        <f t="shared" si="4"/>
        <v/>
      </c>
      <c r="S37" s="68"/>
      <c r="T37" s="73"/>
    </row>
    <row r="38" spans="1:20" ht="24" customHeight="1" thickBot="1" x14ac:dyDescent="0.3">
      <c r="A38" s="8"/>
      <c r="B38" s="24"/>
      <c r="C38" s="129" t="str">
        <f t="shared" si="7"/>
        <v/>
      </c>
      <c r="D38" s="9"/>
      <c r="E38" s="9"/>
      <c r="F38" s="9"/>
      <c r="G38" s="9"/>
      <c r="H38" s="9"/>
      <c r="I38" s="44" t="s">
        <v>14</v>
      </c>
      <c r="J38" s="61" t="str">
        <f t="shared" si="5"/>
        <v/>
      </c>
      <c r="K38" s="223"/>
      <c r="L38" s="224"/>
      <c r="M38" s="224"/>
      <c r="N38" s="225"/>
      <c r="O38" s="20"/>
      <c r="P38" s="179" t="str">
        <f t="shared" si="6"/>
        <v/>
      </c>
      <c r="Q38" s="172" t="str">
        <f t="shared" si="3"/>
        <v/>
      </c>
      <c r="R38" s="173" t="str">
        <f t="shared" si="4"/>
        <v/>
      </c>
      <c r="S38" s="68"/>
      <c r="T38" s="73"/>
    </row>
    <row r="39" spans="1:20" ht="24" customHeight="1" thickBot="1" x14ac:dyDescent="0.3">
      <c r="A39" s="8"/>
      <c r="B39" s="24"/>
      <c r="C39" s="129" t="str">
        <f t="shared" si="7"/>
        <v/>
      </c>
      <c r="D39" s="9"/>
      <c r="E39" s="9"/>
      <c r="F39" s="9"/>
      <c r="G39" s="9"/>
      <c r="H39" s="9"/>
      <c r="I39" s="44" t="s">
        <v>14</v>
      </c>
      <c r="J39" s="61" t="str">
        <f t="shared" si="5"/>
        <v/>
      </c>
      <c r="K39" s="223"/>
      <c r="L39" s="224"/>
      <c r="M39" s="224"/>
      <c r="N39" s="225"/>
      <c r="O39" s="20"/>
      <c r="P39" s="179" t="str">
        <f t="shared" si="6"/>
        <v/>
      </c>
      <c r="Q39" s="172" t="str">
        <f t="shared" si="3"/>
        <v/>
      </c>
      <c r="R39" s="173" t="str">
        <f t="shared" si="4"/>
        <v/>
      </c>
      <c r="S39" s="68"/>
      <c r="T39" s="73"/>
    </row>
    <row r="40" spans="1:20" ht="24" customHeight="1" thickBot="1" x14ac:dyDescent="0.3">
      <c r="A40" s="8"/>
      <c r="B40" s="24"/>
      <c r="C40" s="129" t="str">
        <f t="shared" si="7"/>
        <v/>
      </c>
      <c r="D40" s="9"/>
      <c r="E40" s="9"/>
      <c r="F40" s="9"/>
      <c r="G40" s="9"/>
      <c r="H40" s="9"/>
      <c r="I40" s="44" t="s">
        <v>14</v>
      </c>
      <c r="J40" s="61" t="str">
        <f t="shared" si="5"/>
        <v/>
      </c>
      <c r="K40" s="223"/>
      <c r="L40" s="224"/>
      <c r="M40" s="224"/>
      <c r="N40" s="225"/>
      <c r="O40" s="20"/>
      <c r="P40" s="179" t="str">
        <f t="shared" si="6"/>
        <v/>
      </c>
      <c r="Q40" s="172" t="str">
        <f t="shared" si="3"/>
        <v/>
      </c>
      <c r="R40" s="173" t="str">
        <f t="shared" si="4"/>
        <v/>
      </c>
      <c r="S40" s="68"/>
      <c r="T40" s="73"/>
    </row>
    <row r="41" spans="1:20" ht="24" customHeight="1" thickBot="1" x14ac:dyDescent="0.3">
      <c r="A41" s="8"/>
      <c r="B41" s="24"/>
      <c r="C41" s="129" t="str">
        <f t="shared" si="7"/>
        <v/>
      </c>
      <c r="D41" s="9"/>
      <c r="E41" s="9"/>
      <c r="F41" s="9"/>
      <c r="G41" s="9"/>
      <c r="H41" s="9"/>
      <c r="I41" s="44" t="s">
        <v>14</v>
      </c>
      <c r="J41" s="61" t="str">
        <f t="shared" si="5"/>
        <v/>
      </c>
      <c r="K41" s="223"/>
      <c r="L41" s="224"/>
      <c r="M41" s="224"/>
      <c r="N41" s="225"/>
      <c r="O41" s="20"/>
      <c r="P41" s="179" t="str">
        <f t="shared" si="6"/>
        <v/>
      </c>
      <c r="Q41" s="172" t="str">
        <f t="shared" si="3"/>
        <v/>
      </c>
      <c r="R41" s="173" t="str">
        <f t="shared" si="4"/>
        <v/>
      </c>
      <c r="S41" s="68"/>
      <c r="T41" s="73"/>
    </row>
    <row r="42" spans="1:20" ht="24" customHeight="1" thickBot="1" x14ac:dyDescent="0.3">
      <c r="A42" s="8"/>
      <c r="B42" s="24"/>
      <c r="C42" s="129" t="str">
        <f t="shared" si="7"/>
        <v/>
      </c>
      <c r="D42" s="9"/>
      <c r="E42" s="9"/>
      <c r="F42" s="9"/>
      <c r="G42" s="9"/>
      <c r="H42" s="9"/>
      <c r="I42" s="44" t="s">
        <v>14</v>
      </c>
      <c r="J42" s="61" t="str">
        <f t="shared" si="5"/>
        <v/>
      </c>
      <c r="K42" s="223"/>
      <c r="L42" s="224"/>
      <c r="M42" s="224"/>
      <c r="N42" s="225"/>
      <c r="O42" s="20"/>
      <c r="P42" s="179" t="str">
        <f t="shared" si="6"/>
        <v/>
      </c>
      <c r="Q42" s="172" t="str">
        <f t="shared" si="3"/>
        <v/>
      </c>
      <c r="R42" s="173" t="str">
        <f t="shared" si="4"/>
        <v/>
      </c>
      <c r="S42" s="68"/>
      <c r="T42" s="73"/>
    </row>
    <row r="43" spans="1:20" ht="24" customHeight="1" thickBot="1" x14ac:dyDescent="0.3">
      <c r="A43" s="8"/>
      <c r="B43" s="24"/>
      <c r="C43" s="129" t="str">
        <f t="shared" si="7"/>
        <v/>
      </c>
      <c r="D43" s="9"/>
      <c r="E43" s="9"/>
      <c r="F43" s="9"/>
      <c r="G43" s="9"/>
      <c r="H43" s="9"/>
      <c r="I43" s="44" t="s">
        <v>14</v>
      </c>
      <c r="J43" s="61" t="str">
        <f t="shared" si="5"/>
        <v/>
      </c>
      <c r="K43" s="223"/>
      <c r="L43" s="224"/>
      <c r="M43" s="224"/>
      <c r="N43" s="225"/>
      <c r="O43" s="20"/>
      <c r="P43" s="179" t="str">
        <f t="shared" si="6"/>
        <v/>
      </c>
      <c r="Q43" s="172" t="str">
        <f t="shared" si="3"/>
        <v/>
      </c>
      <c r="R43" s="173" t="str">
        <f t="shared" si="4"/>
        <v/>
      </c>
      <c r="S43" s="68"/>
      <c r="T43" s="73"/>
    </row>
    <row r="44" spans="1:20" ht="24" customHeight="1" thickBot="1" x14ac:dyDescent="0.3">
      <c r="A44" s="8"/>
      <c r="B44" s="24"/>
      <c r="C44" s="129" t="str">
        <f t="shared" si="7"/>
        <v/>
      </c>
      <c r="D44" s="9"/>
      <c r="E44" s="9"/>
      <c r="F44" s="9"/>
      <c r="G44" s="9"/>
      <c r="H44" s="9"/>
      <c r="I44" s="44" t="s">
        <v>14</v>
      </c>
      <c r="J44" s="61" t="str">
        <f t="shared" si="5"/>
        <v/>
      </c>
      <c r="K44" s="223"/>
      <c r="L44" s="224"/>
      <c r="M44" s="224"/>
      <c r="N44" s="225"/>
      <c r="O44" s="20"/>
      <c r="P44" s="179" t="str">
        <f t="shared" si="6"/>
        <v/>
      </c>
      <c r="Q44" s="172" t="str">
        <f t="shared" si="3"/>
        <v/>
      </c>
      <c r="R44" s="173" t="str">
        <f t="shared" si="4"/>
        <v/>
      </c>
      <c r="S44" s="68"/>
      <c r="T44" s="73"/>
    </row>
    <row r="45" spans="1:20" ht="24" customHeight="1" thickBot="1" x14ac:dyDescent="0.3">
      <c r="A45" s="56"/>
      <c r="B45" s="57"/>
      <c r="C45" s="130" t="str">
        <f t="shared" si="7"/>
        <v/>
      </c>
      <c r="D45" s="58"/>
      <c r="E45" s="58"/>
      <c r="F45" s="58"/>
      <c r="G45" s="58"/>
      <c r="H45" s="58"/>
      <c r="I45" s="59" t="s">
        <v>14</v>
      </c>
      <c r="J45" s="62" t="str">
        <f t="shared" si="5"/>
        <v/>
      </c>
      <c r="K45" s="288"/>
      <c r="L45" s="289"/>
      <c r="M45" s="289"/>
      <c r="N45" s="290"/>
      <c r="O45" s="60"/>
      <c r="P45" s="180" t="str">
        <f t="shared" si="6"/>
        <v/>
      </c>
      <c r="Q45" s="181" t="str">
        <f t="shared" si="3"/>
        <v/>
      </c>
      <c r="R45" s="182" t="str">
        <f t="shared" si="4"/>
        <v/>
      </c>
      <c r="S45" s="69"/>
      <c r="T45" s="74"/>
    </row>
    <row r="46" spans="1:20" ht="24" customHeight="1" thickBot="1" x14ac:dyDescent="0.3">
      <c r="A46" s="6"/>
      <c r="B46" s="23"/>
      <c r="C46" s="129" t="str">
        <f t="shared" si="7"/>
        <v/>
      </c>
      <c r="D46" s="7"/>
      <c r="E46" s="7"/>
      <c r="F46" s="7"/>
      <c r="G46" s="7"/>
      <c r="H46" s="7"/>
      <c r="I46" s="43" t="s">
        <v>14</v>
      </c>
      <c r="J46" s="63" t="str">
        <f t="shared" si="5"/>
        <v/>
      </c>
      <c r="K46" s="291"/>
      <c r="L46" s="292"/>
      <c r="M46" s="292"/>
      <c r="N46" s="293"/>
      <c r="O46" s="19"/>
      <c r="P46" s="183" t="str">
        <f t="shared" si="6"/>
        <v/>
      </c>
      <c r="Q46" s="184" t="str">
        <f t="shared" si="3"/>
        <v/>
      </c>
      <c r="R46" s="94" t="str">
        <f t="shared" si="4"/>
        <v/>
      </c>
      <c r="S46" s="67"/>
      <c r="T46" s="15"/>
    </row>
    <row r="47" spans="1:20" ht="24" customHeight="1" thickBot="1" x14ac:dyDescent="0.3">
      <c r="A47" s="8"/>
      <c r="B47" s="24"/>
      <c r="C47" s="129" t="str">
        <f t="shared" si="7"/>
        <v/>
      </c>
      <c r="D47" s="9"/>
      <c r="E47" s="9"/>
      <c r="F47" s="9"/>
      <c r="G47" s="9"/>
      <c r="H47" s="9"/>
      <c r="I47" s="44" t="s">
        <v>14</v>
      </c>
      <c r="J47" s="61" t="str">
        <f t="shared" si="5"/>
        <v/>
      </c>
      <c r="K47" s="223"/>
      <c r="L47" s="224"/>
      <c r="M47" s="224"/>
      <c r="N47" s="225"/>
      <c r="O47" s="20"/>
      <c r="P47" s="171" t="str">
        <f t="shared" si="6"/>
        <v/>
      </c>
      <c r="Q47" s="172" t="str">
        <f t="shared" si="3"/>
        <v/>
      </c>
      <c r="R47" s="173" t="str">
        <f t="shared" si="4"/>
        <v/>
      </c>
      <c r="S47" s="68"/>
      <c r="T47" s="73"/>
    </row>
    <row r="48" spans="1:20" ht="24" customHeight="1" thickBot="1" x14ac:dyDescent="0.3">
      <c r="A48" s="8"/>
      <c r="B48" s="24"/>
      <c r="C48" s="129" t="str">
        <f t="shared" si="7"/>
        <v/>
      </c>
      <c r="D48" s="9"/>
      <c r="E48" s="9"/>
      <c r="F48" s="9"/>
      <c r="G48" s="9"/>
      <c r="H48" s="9"/>
      <c r="I48" s="44" t="s">
        <v>14</v>
      </c>
      <c r="J48" s="61" t="str">
        <f t="shared" si="5"/>
        <v/>
      </c>
      <c r="K48" s="223"/>
      <c r="L48" s="224"/>
      <c r="M48" s="224"/>
      <c r="N48" s="225"/>
      <c r="O48" s="20"/>
      <c r="P48" s="171" t="str">
        <f t="shared" si="6"/>
        <v/>
      </c>
      <c r="Q48" s="172" t="str">
        <f t="shared" si="3"/>
        <v/>
      </c>
      <c r="R48" s="173" t="str">
        <f t="shared" si="4"/>
        <v/>
      </c>
      <c r="S48" s="68"/>
      <c r="T48" s="73"/>
    </row>
    <row r="49" spans="1:20" ht="24" customHeight="1" thickBot="1" x14ac:dyDescent="0.3">
      <c r="A49" s="8"/>
      <c r="B49" s="24"/>
      <c r="C49" s="129" t="str">
        <f t="shared" si="7"/>
        <v/>
      </c>
      <c r="D49" s="9"/>
      <c r="E49" s="9"/>
      <c r="F49" s="9"/>
      <c r="G49" s="9"/>
      <c r="H49" s="9"/>
      <c r="I49" s="44" t="s">
        <v>14</v>
      </c>
      <c r="J49" s="61" t="str">
        <f t="shared" si="5"/>
        <v/>
      </c>
      <c r="K49" s="223"/>
      <c r="L49" s="224"/>
      <c r="M49" s="224"/>
      <c r="N49" s="225"/>
      <c r="O49" s="20"/>
      <c r="P49" s="171" t="str">
        <f t="shared" si="6"/>
        <v/>
      </c>
      <c r="Q49" s="172" t="str">
        <f t="shared" si="3"/>
        <v/>
      </c>
      <c r="R49" s="173" t="str">
        <f t="shared" si="4"/>
        <v/>
      </c>
      <c r="S49" s="68"/>
      <c r="T49" s="73"/>
    </row>
    <row r="50" spans="1:20" ht="24" customHeight="1" thickBot="1" x14ac:dyDescent="0.3">
      <c r="A50" s="8"/>
      <c r="B50" s="24"/>
      <c r="C50" s="129" t="str">
        <f t="shared" si="7"/>
        <v/>
      </c>
      <c r="D50" s="9"/>
      <c r="E50" s="9"/>
      <c r="F50" s="9"/>
      <c r="G50" s="9"/>
      <c r="H50" s="9"/>
      <c r="I50" s="44" t="s">
        <v>14</v>
      </c>
      <c r="J50" s="61" t="str">
        <f t="shared" si="5"/>
        <v/>
      </c>
      <c r="K50" s="223"/>
      <c r="L50" s="224"/>
      <c r="M50" s="224"/>
      <c r="N50" s="225"/>
      <c r="O50" s="20"/>
      <c r="P50" s="171" t="str">
        <f t="shared" si="6"/>
        <v/>
      </c>
      <c r="Q50" s="172" t="str">
        <f t="shared" si="3"/>
        <v/>
      </c>
      <c r="R50" s="173" t="str">
        <f t="shared" si="4"/>
        <v/>
      </c>
      <c r="S50" s="68"/>
      <c r="T50" s="73"/>
    </row>
    <row r="51" spans="1:20" ht="24" customHeight="1" thickBot="1" x14ac:dyDescent="0.3">
      <c r="A51" s="8"/>
      <c r="B51" s="24"/>
      <c r="C51" s="129" t="str">
        <f t="shared" si="7"/>
        <v/>
      </c>
      <c r="D51" s="9"/>
      <c r="E51" s="9"/>
      <c r="F51" s="9"/>
      <c r="G51" s="9"/>
      <c r="H51" s="9"/>
      <c r="I51" s="44" t="s">
        <v>14</v>
      </c>
      <c r="J51" s="61" t="str">
        <f t="shared" si="5"/>
        <v/>
      </c>
      <c r="K51" s="223"/>
      <c r="L51" s="224"/>
      <c r="M51" s="224"/>
      <c r="N51" s="225"/>
      <c r="O51" s="20"/>
      <c r="P51" s="171" t="str">
        <f t="shared" si="6"/>
        <v/>
      </c>
      <c r="Q51" s="172" t="str">
        <f t="shared" si="3"/>
        <v/>
      </c>
      <c r="R51" s="173" t="str">
        <f t="shared" si="4"/>
        <v/>
      </c>
      <c r="S51" s="68"/>
      <c r="T51" s="73"/>
    </row>
    <row r="52" spans="1:20" ht="24" customHeight="1" thickBot="1" x14ac:dyDescent="0.3">
      <c r="A52" s="8"/>
      <c r="B52" s="24"/>
      <c r="C52" s="129" t="str">
        <f t="shared" si="7"/>
        <v/>
      </c>
      <c r="D52" s="9"/>
      <c r="E52" s="9"/>
      <c r="F52" s="9"/>
      <c r="G52" s="9"/>
      <c r="H52" s="9"/>
      <c r="I52" s="44" t="s">
        <v>14</v>
      </c>
      <c r="J52" s="61" t="str">
        <f t="shared" si="5"/>
        <v/>
      </c>
      <c r="K52" s="223"/>
      <c r="L52" s="224"/>
      <c r="M52" s="224"/>
      <c r="N52" s="225"/>
      <c r="O52" s="20"/>
      <c r="P52" s="171" t="str">
        <f t="shared" si="6"/>
        <v/>
      </c>
      <c r="Q52" s="172" t="str">
        <f t="shared" si="3"/>
        <v/>
      </c>
      <c r="R52" s="173" t="str">
        <f t="shared" si="4"/>
        <v/>
      </c>
      <c r="S52" s="68"/>
      <c r="T52" s="73"/>
    </row>
    <row r="53" spans="1:20" ht="24" customHeight="1" thickBot="1" x14ac:dyDescent="0.3">
      <c r="A53" s="8"/>
      <c r="B53" s="24"/>
      <c r="C53" s="129" t="str">
        <f t="shared" si="7"/>
        <v/>
      </c>
      <c r="D53" s="9"/>
      <c r="E53" s="9"/>
      <c r="F53" s="9"/>
      <c r="G53" s="9"/>
      <c r="H53" s="9"/>
      <c r="I53" s="44" t="s">
        <v>14</v>
      </c>
      <c r="J53" s="61" t="str">
        <f t="shared" si="5"/>
        <v/>
      </c>
      <c r="K53" s="223"/>
      <c r="L53" s="224"/>
      <c r="M53" s="224"/>
      <c r="N53" s="225"/>
      <c r="O53" s="20"/>
      <c r="P53" s="171" t="str">
        <f t="shared" si="6"/>
        <v/>
      </c>
      <c r="Q53" s="172" t="str">
        <f t="shared" si="3"/>
        <v/>
      </c>
      <c r="R53" s="173" t="str">
        <f t="shared" si="4"/>
        <v/>
      </c>
      <c r="S53" s="68"/>
      <c r="T53" s="73"/>
    </row>
    <row r="54" spans="1:20" ht="24" customHeight="1" thickBot="1" x14ac:dyDescent="0.3">
      <c r="A54" s="8"/>
      <c r="B54" s="24"/>
      <c r="C54" s="129" t="str">
        <f t="shared" si="7"/>
        <v/>
      </c>
      <c r="D54" s="9"/>
      <c r="E54" s="9"/>
      <c r="F54" s="9"/>
      <c r="G54" s="9"/>
      <c r="H54" s="9"/>
      <c r="I54" s="44" t="s">
        <v>14</v>
      </c>
      <c r="J54" s="61" t="str">
        <f t="shared" si="5"/>
        <v/>
      </c>
      <c r="K54" s="223"/>
      <c r="L54" s="224"/>
      <c r="M54" s="224"/>
      <c r="N54" s="225"/>
      <c r="O54" s="20"/>
      <c r="P54" s="171" t="str">
        <f t="shared" si="6"/>
        <v/>
      </c>
      <c r="Q54" s="172" t="str">
        <f t="shared" si="3"/>
        <v/>
      </c>
      <c r="R54" s="173" t="str">
        <f t="shared" si="4"/>
        <v/>
      </c>
      <c r="S54" s="68"/>
      <c r="T54" s="73"/>
    </row>
    <row r="55" spans="1:20" ht="24" customHeight="1" thickBot="1" x14ac:dyDescent="0.3">
      <c r="A55" s="12"/>
      <c r="B55" s="25"/>
      <c r="C55" s="131" t="str">
        <f t="shared" si="7"/>
        <v/>
      </c>
      <c r="D55" s="13"/>
      <c r="E55" s="13"/>
      <c r="F55" s="13"/>
      <c r="G55" s="13"/>
      <c r="H55" s="13"/>
      <c r="I55" s="45"/>
      <c r="J55" s="64" t="str">
        <f t="shared" si="5"/>
        <v/>
      </c>
      <c r="K55" s="294"/>
      <c r="L55" s="295"/>
      <c r="M55" s="295"/>
      <c r="N55" s="296"/>
      <c r="O55" s="21"/>
      <c r="P55" s="174" t="str">
        <f t="shared" si="6"/>
        <v/>
      </c>
      <c r="Q55" s="175" t="str">
        <f t="shared" si="3"/>
        <v/>
      </c>
      <c r="R55" s="176" t="str">
        <f t="shared" si="4"/>
        <v/>
      </c>
      <c r="S55" s="70"/>
      <c r="T55" s="75"/>
    </row>
    <row r="56" spans="1:20" x14ac:dyDescent="0.25">
      <c r="A56" s="3"/>
      <c r="B56" s="3"/>
      <c r="C56" s="1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20" x14ac:dyDescent="0.25">
      <c r="A57" s="3"/>
      <c r="B57" s="3"/>
      <c r="C57" s="1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20" x14ac:dyDescent="0.25">
      <c r="A58" s="3"/>
      <c r="B58" s="3"/>
      <c r="C58" s="1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20" x14ac:dyDescent="0.25">
      <c r="A59" s="3"/>
      <c r="B59" s="3"/>
      <c r="C59" s="1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20" x14ac:dyDescent="0.25">
      <c r="A60" s="3"/>
      <c r="B60" s="3"/>
      <c r="C60" s="1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20" x14ac:dyDescent="0.25">
      <c r="A61" s="3"/>
      <c r="B61" s="3"/>
      <c r="C61" s="1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20" x14ac:dyDescent="0.25">
      <c r="A62" s="3"/>
      <c r="B62" s="3"/>
      <c r="C62" s="1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</sheetData>
  <sheetProtection algorithmName="SHA-512" hashValue="aEsPsAo+Vw0Tzy5+yhb89vKvvWdUWwnQMifHiYOSyMrdj+3/VoLkbHa3HXIi8OoziXOoPIZ/IxQMZ/x31E0QKg==" saltValue="5mPQ9KqK0i0i7dG5lTfKZQ==" spinCount="100000" sheet="1" selectLockedCells="1"/>
  <mergeCells count="17">
    <mergeCell ref="O3:O4"/>
    <mergeCell ref="S3:T3"/>
    <mergeCell ref="H3:H4"/>
    <mergeCell ref="J3:J4"/>
    <mergeCell ref="K3:N3"/>
    <mergeCell ref="Q3:R3"/>
    <mergeCell ref="P3:P4"/>
    <mergeCell ref="A1:F1"/>
    <mergeCell ref="K1:N1"/>
    <mergeCell ref="A3:A4"/>
    <mergeCell ref="I3:I4"/>
    <mergeCell ref="C3:C4"/>
    <mergeCell ref="B3:B4"/>
    <mergeCell ref="D3:D4"/>
    <mergeCell ref="E3:E4"/>
    <mergeCell ref="F3:F4"/>
    <mergeCell ref="G3:G4"/>
  </mergeCells>
  <phoneticPr fontId="8"/>
  <dataValidations count="4">
    <dataValidation type="list" allowBlank="1" showInputMessage="1" showErrorMessage="1" sqref="D5:D55" xr:uid="{00000000-0002-0000-0100-000000000000}">
      <formula1>"牡,牝,騙"</formula1>
    </dataValidation>
    <dataValidation type="list" allowBlank="1" showInputMessage="1" showErrorMessage="1" sqref="J5:J55" xr:uid="{00000000-0002-0000-0100-000001000000}">
      <formula1>"中障害D,中障害C,中障害B,中障害A,大障害B,大障害A"</formula1>
    </dataValidation>
    <dataValidation type="list" allowBlank="1" showInputMessage="1" showErrorMessage="1" sqref="P6:P55" xr:uid="{E120541B-AAE2-4CD4-B6E6-E2D7DAD0BC02}">
      <formula1>"公認競技出場予定あり,公認競技出場予定なし"</formula1>
    </dataValidation>
    <dataValidation type="list" allowBlank="1" showInputMessage="1" showErrorMessage="1" sqref="Q6:R55" xr:uid="{43D503BA-7D12-44A8-88A2-071E561A22B7}">
      <formula1>"参加,不参加"</formula1>
    </dataValidation>
  </dataValidation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55"/>
  <sheetViews>
    <sheetView zoomScaleNormal="100" workbookViewId="0">
      <pane ySplit="3" topLeftCell="A4" activePane="bottomLeft" state="frozen"/>
      <selection activeCell="P14" sqref="P14"/>
      <selection pane="bottomLeft" activeCell="B5" sqref="B5"/>
    </sheetView>
  </sheetViews>
  <sheetFormatPr defaultColWidth="9" defaultRowHeight="18" customHeight="1" x14ac:dyDescent="0.25"/>
  <cols>
    <col min="1" max="1" width="7" style="3" bestFit="1" customWidth="1"/>
    <col min="2" max="2" width="21" style="2" bestFit="1" customWidth="1"/>
    <col min="3" max="3" width="12.5" style="2" customWidth="1"/>
    <col min="4" max="4" width="11.375" style="2" bestFit="1" customWidth="1"/>
    <col min="5" max="5" width="18.625" style="2" customWidth="1"/>
    <col min="6" max="6" width="11.375" style="2" bestFit="1" customWidth="1"/>
    <col min="7" max="7" width="22.5" style="2" customWidth="1"/>
    <col min="8" max="8" width="7.625" style="3" bestFit="1" customWidth="1"/>
    <col min="9" max="9" width="11.125" style="5" bestFit="1" customWidth="1"/>
    <col min="10" max="16384" width="9" style="2"/>
  </cols>
  <sheetData>
    <row r="1" spans="1:21" ht="22.5" customHeight="1" thickBot="1" x14ac:dyDescent="0.3">
      <c r="A1" s="459" t="str">
        <f>'基本情報（メール申込用）'!B1</f>
        <v>ナス・オータムホースショー2023</v>
      </c>
      <c r="B1" s="460"/>
      <c r="C1" s="460"/>
      <c r="D1" s="460"/>
      <c r="E1" s="461"/>
      <c r="F1" s="91"/>
      <c r="G1" s="91"/>
      <c r="H1" s="465" t="s">
        <v>48</v>
      </c>
      <c r="I1" s="467"/>
      <c r="K1" s="487" t="s">
        <v>71</v>
      </c>
      <c r="L1" s="488"/>
      <c r="M1" s="488"/>
      <c r="N1" s="488"/>
      <c r="O1" s="488"/>
      <c r="P1" s="489"/>
    </row>
    <row r="2" spans="1:21" ht="7.5" customHeight="1" thickBot="1" x14ac:dyDescent="0.3"/>
    <row r="3" spans="1:21" ht="24" customHeight="1" thickBot="1" x14ac:dyDescent="0.3">
      <c r="A3" s="27" t="s">
        <v>21</v>
      </c>
      <c r="B3" s="28" t="s">
        <v>27</v>
      </c>
      <c r="C3" s="28" t="s">
        <v>13</v>
      </c>
      <c r="D3" s="28" t="s">
        <v>24</v>
      </c>
      <c r="E3" s="28" t="s">
        <v>22</v>
      </c>
      <c r="F3" s="28" t="s">
        <v>25</v>
      </c>
      <c r="G3" s="28" t="s">
        <v>23</v>
      </c>
      <c r="H3" s="28" t="s">
        <v>26</v>
      </c>
      <c r="I3" s="90" t="s">
        <v>11</v>
      </c>
      <c r="K3" s="487" t="s">
        <v>72</v>
      </c>
      <c r="L3" s="488"/>
      <c r="M3" s="488"/>
      <c r="N3" s="488"/>
      <c r="O3" s="488"/>
      <c r="P3" s="488"/>
      <c r="Q3" s="488"/>
      <c r="R3" s="488"/>
      <c r="S3" s="488"/>
      <c r="T3" s="488"/>
      <c r="U3" s="489"/>
    </row>
    <row r="4" spans="1:21" ht="24" customHeight="1" thickBot="1" x14ac:dyDescent="0.3">
      <c r="A4" s="208">
        <v>1</v>
      </c>
      <c r="B4" s="204" t="s">
        <v>80</v>
      </c>
      <c r="C4" s="204" t="s">
        <v>83</v>
      </c>
      <c r="D4" s="204">
        <v>123456</v>
      </c>
      <c r="E4" s="204" t="s">
        <v>85</v>
      </c>
      <c r="F4" s="204">
        <v>12345</v>
      </c>
      <c r="G4" s="204" t="s">
        <v>62</v>
      </c>
      <c r="H4" s="205" t="s">
        <v>51</v>
      </c>
      <c r="I4" s="209">
        <v>5000</v>
      </c>
      <c r="J4" s="97" t="s">
        <v>56</v>
      </c>
    </row>
    <row r="5" spans="1:21" ht="24" customHeight="1" x14ac:dyDescent="0.25">
      <c r="A5" s="108" t="str">
        <f>IFERROR(VLOOKUP(B5,'基本情報（メール申込用）'!$A$7:$B$46,2,FALSE),"")</f>
        <v/>
      </c>
      <c r="B5" s="146"/>
      <c r="C5" s="30"/>
      <c r="D5" s="109" t="str">
        <f>IFERROR(VLOOKUP($C5,'参加選手登録表 (メール申込用)'!$B$4:$G$54,5,FALSE),"")</f>
        <v/>
      </c>
      <c r="E5" s="30"/>
      <c r="F5" s="109" t="str">
        <f>IFERROR(VLOOKUP($E5,'参加馬登録表 (メール申込用)'!$B$5:$N$55,2,FALSE),"")</f>
        <v/>
      </c>
      <c r="G5" s="101" t="str">
        <f>IF(C5=0,"",IFERROR(IF('団体情報・合計（メール申込用）'!$C$3="","",'団体情報・合計（メール申込用）'!$C$3),""))</f>
        <v/>
      </c>
      <c r="H5" s="31"/>
      <c r="I5" s="111" t="str">
        <f>IF(H5="OP",IFERROR(VLOOKUP(A5,'基本情報（メール申込用）'!$B$7:$D$46,3,FALSE),""),IFERROR(VLOOKUP(A5,'基本情報（メール申込用）'!$B$7:$D$46,2,FALSE),""))</f>
        <v/>
      </c>
    </row>
    <row r="6" spans="1:21" ht="24" customHeight="1" x14ac:dyDescent="0.25">
      <c r="A6" s="98" t="str">
        <f>IFERROR(VLOOKUP(B6,'基本情報（メール申込用）'!$A$7:$B$46,2,FALSE),"")</f>
        <v/>
      </c>
      <c r="B6" s="144"/>
      <c r="C6" s="99"/>
      <c r="D6" s="100" t="str">
        <f>IFERROR(VLOOKUP($C6,'参加選手登録表 (メール申込用)'!$B$4:$G$54,5,FALSE),"")</f>
        <v/>
      </c>
      <c r="E6" s="99"/>
      <c r="F6" s="100" t="str">
        <f>IFERROR(VLOOKUP($E6,'参加馬登録表 (メール申込用)'!$B$5:$N$55,2,FALSE),"")</f>
        <v/>
      </c>
      <c r="G6" s="101" t="str">
        <f>IF(C6=0,"",IFERROR(IF('団体情報・合計（メール申込用）'!$C$3="","",'団体情報・合計（メール申込用）'!$C$3),""))</f>
        <v/>
      </c>
      <c r="H6" s="102"/>
      <c r="I6" s="103" t="str">
        <f>IF(H6="OP",IFERROR(VLOOKUP(A6,'基本情報（メール申込用）'!$B$7:$D$46,3,FALSE),""),IFERROR(VLOOKUP(A6,'基本情報（メール申込用）'!$B$7:$D$46,2,FALSE),""))</f>
        <v/>
      </c>
    </row>
    <row r="7" spans="1:21" ht="24" customHeight="1" x14ac:dyDescent="0.25">
      <c r="A7" s="98" t="str">
        <f>IFERROR(VLOOKUP(B7,'基本情報（メール申込用）'!$A$7:$B$46,2,FALSE),"")</f>
        <v/>
      </c>
      <c r="B7" s="144"/>
      <c r="C7" s="99"/>
      <c r="D7" s="100" t="str">
        <f>IFERROR(VLOOKUP($C7,'参加選手登録表 (メール申込用)'!$B$4:$G$54,5,FALSE),"")</f>
        <v/>
      </c>
      <c r="E7" s="99"/>
      <c r="F7" s="100" t="str">
        <f>IFERROR(VLOOKUP($E7,'参加馬登録表 (メール申込用)'!$B$5:$N$55,2,FALSE),"")</f>
        <v/>
      </c>
      <c r="G7" s="101" t="str">
        <f>IF(C7=0,"",IFERROR(IF('団体情報・合計（メール申込用）'!$C$3="","",'団体情報・合計（メール申込用）'!$C$3),""))</f>
        <v/>
      </c>
      <c r="H7" s="102"/>
      <c r="I7" s="103" t="str">
        <f>IF(H7="OP",IFERROR(VLOOKUP(A7,'基本情報（メール申込用）'!$B$7:$D$46,3,FALSE),""),IFERROR(VLOOKUP(A7,'基本情報（メール申込用）'!$B$7:$D$46,2,FALSE),""))</f>
        <v/>
      </c>
    </row>
    <row r="8" spans="1:21" ht="24" customHeight="1" x14ac:dyDescent="0.25">
      <c r="A8" s="98" t="str">
        <f>IFERROR(VLOOKUP(B8,'基本情報（メール申込用）'!$A$7:$B$46,2,FALSE),"")</f>
        <v/>
      </c>
      <c r="B8" s="144"/>
      <c r="C8" s="99"/>
      <c r="D8" s="100" t="str">
        <f>IFERROR(VLOOKUP($C8,'参加選手登録表 (メール申込用)'!$B$4:$G$54,5,FALSE),"")</f>
        <v/>
      </c>
      <c r="E8" s="99"/>
      <c r="F8" s="100" t="str">
        <f>IFERROR(VLOOKUP($E8,'参加馬登録表 (メール申込用)'!$B$5:$N$55,2,FALSE),"")</f>
        <v/>
      </c>
      <c r="G8" s="101" t="str">
        <f>IF(C8=0,"",IFERROR(IF('団体情報・合計（メール申込用）'!$C$3="","",'団体情報・合計（メール申込用）'!$C$3),""))</f>
        <v/>
      </c>
      <c r="H8" s="102"/>
      <c r="I8" s="103" t="str">
        <f>IF(H8="OP",IFERROR(VLOOKUP(A8,'基本情報（メール申込用）'!$B$7:$D$46,3,FALSE),""),IFERROR(VLOOKUP(A8,'基本情報（メール申込用）'!$B$7:$D$46,2,FALSE),""))</f>
        <v/>
      </c>
    </row>
    <row r="9" spans="1:21" ht="24" customHeight="1" x14ac:dyDescent="0.25">
      <c r="A9" s="98" t="str">
        <f>IFERROR(VLOOKUP(B9,'基本情報（メール申込用）'!$A$7:$B$46,2,FALSE),"")</f>
        <v/>
      </c>
      <c r="B9" s="144"/>
      <c r="C9" s="99"/>
      <c r="D9" s="100" t="str">
        <f>IFERROR(VLOOKUP($C9,'参加選手登録表 (メール申込用)'!$B$4:$G$54,5,FALSE),"")</f>
        <v/>
      </c>
      <c r="E9" s="99"/>
      <c r="F9" s="100" t="str">
        <f>IFERROR(VLOOKUP($E9,'参加馬登録表 (メール申込用)'!$B$5:$N$55,2,FALSE),"")</f>
        <v/>
      </c>
      <c r="G9" s="101" t="str">
        <f>IF(C9=0,"",IFERROR(IF('団体情報・合計（メール申込用）'!$C$3="","",'団体情報・合計（メール申込用）'!$C$3),""))</f>
        <v/>
      </c>
      <c r="H9" s="102"/>
      <c r="I9" s="103" t="str">
        <f>IF(H9="OP",IFERROR(VLOOKUP(A9,'基本情報（メール申込用）'!$B$7:$D$46,3,FALSE),""),IFERROR(VLOOKUP(A9,'基本情報（メール申込用）'!$B$7:$D$46,2,FALSE),""))</f>
        <v/>
      </c>
    </row>
    <row r="10" spans="1:21" ht="24" customHeight="1" x14ac:dyDescent="0.25">
      <c r="A10" s="98" t="str">
        <f>IFERROR(VLOOKUP(B10,'基本情報（メール申込用）'!$A$7:$B$46,2,FALSE),"")</f>
        <v/>
      </c>
      <c r="B10" s="144"/>
      <c r="C10" s="99"/>
      <c r="D10" s="100" t="str">
        <f>IFERROR(VLOOKUP($C10,'参加選手登録表 (メール申込用)'!$B$4:$G$54,5,FALSE),"")</f>
        <v/>
      </c>
      <c r="E10" s="99"/>
      <c r="F10" s="100" t="str">
        <f>IFERROR(VLOOKUP($E10,'参加馬登録表 (メール申込用)'!$B$5:$N$55,2,FALSE),"")</f>
        <v/>
      </c>
      <c r="G10" s="101" t="str">
        <f>IF(C10=0,"",IFERROR(IF('団体情報・合計（メール申込用）'!$C$3="","",'団体情報・合計（メール申込用）'!$C$3),""))</f>
        <v/>
      </c>
      <c r="H10" s="102"/>
      <c r="I10" s="103" t="str">
        <f>IF(H10="OP",IFERROR(VLOOKUP(A10,'基本情報（メール申込用）'!$B$7:$D$46,3,FALSE),""),IFERROR(VLOOKUP(A10,'基本情報（メール申込用）'!$B$7:$D$46,2,FALSE),""))</f>
        <v/>
      </c>
    </row>
    <row r="11" spans="1:21" ht="24" customHeight="1" x14ac:dyDescent="0.25">
      <c r="A11" s="98" t="str">
        <f>IFERROR(VLOOKUP(B11,'基本情報（メール申込用）'!$A$7:$B$46,2,FALSE),"")</f>
        <v/>
      </c>
      <c r="B11" s="144"/>
      <c r="C11" s="99"/>
      <c r="D11" s="100" t="str">
        <f>IFERROR(VLOOKUP($C11,'参加選手登録表 (メール申込用)'!$B$4:$G$54,5,FALSE),"")</f>
        <v/>
      </c>
      <c r="E11" s="99"/>
      <c r="F11" s="100" t="str">
        <f>IFERROR(VLOOKUP($E11,'参加馬登録表 (メール申込用)'!$B$5:$N$55,2,FALSE),"")</f>
        <v/>
      </c>
      <c r="G11" s="101" t="str">
        <f>IF(C11=0,"",IFERROR(IF('団体情報・合計（メール申込用）'!$C$3="","",'団体情報・合計（メール申込用）'!$C$3),""))</f>
        <v/>
      </c>
      <c r="H11" s="102"/>
      <c r="I11" s="103" t="str">
        <f>IF(H11="OP",IFERROR(VLOOKUP(A11,'基本情報（メール申込用）'!$B$7:$D$46,3,FALSE),""),IFERROR(VLOOKUP(A11,'基本情報（メール申込用）'!$B$7:$D$46,2,FALSE),""))</f>
        <v/>
      </c>
    </row>
    <row r="12" spans="1:21" ht="24" customHeight="1" x14ac:dyDescent="0.25">
      <c r="A12" s="98" t="str">
        <f>IFERROR(VLOOKUP(B12,'基本情報（メール申込用）'!$A$7:$B$46,2,FALSE),"")</f>
        <v/>
      </c>
      <c r="B12" s="144"/>
      <c r="C12" s="99"/>
      <c r="D12" s="100" t="str">
        <f>IFERROR(VLOOKUP($C12,'参加選手登録表 (メール申込用)'!$B$4:$G$54,5,FALSE),"")</f>
        <v/>
      </c>
      <c r="E12" s="99"/>
      <c r="F12" s="100" t="str">
        <f>IFERROR(VLOOKUP($E12,'参加馬登録表 (メール申込用)'!$B$5:$N$55,2,FALSE),"")</f>
        <v/>
      </c>
      <c r="G12" s="101" t="str">
        <f>IF(C12=0,"",IFERROR(IF('団体情報・合計（メール申込用）'!$C$3="","",'団体情報・合計（メール申込用）'!$C$3),""))</f>
        <v/>
      </c>
      <c r="H12" s="102"/>
      <c r="I12" s="103" t="str">
        <f>IF(H12="OP",IFERROR(VLOOKUP(A12,'基本情報（メール申込用）'!$B$7:$D$46,3,FALSE),""),IFERROR(VLOOKUP(A12,'基本情報（メール申込用）'!$B$7:$D$46,2,FALSE),""))</f>
        <v/>
      </c>
    </row>
    <row r="13" spans="1:21" ht="24" customHeight="1" x14ac:dyDescent="0.25">
      <c r="A13" s="98" t="str">
        <f>IFERROR(VLOOKUP(B13,'基本情報（メール申込用）'!$A$7:$B$46,2,FALSE),"")</f>
        <v/>
      </c>
      <c r="B13" s="144"/>
      <c r="C13" s="99"/>
      <c r="D13" s="100" t="str">
        <f>IFERROR(VLOOKUP($C13,'参加選手登録表 (メール申込用)'!$B$4:$G$54,5,FALSE),"")</f>
        <v/>
      </c>
      <c r="E13" s="99"/>
      <c r="F13" s="100" t="str">
        <f>IFERROR(VLOOKUP($E13,'参加馬登録表 (メール申込用)'!$B$5:$N$55,2,FALSE),"")</f>
        <v/>
      </c>
      <c r="G13" s="101" t="str">
        <f>IF(C13=0,"",IFERROR(IF('団体情報・合計（メール申込用）'!$C$3="","",'団体情報・合計（メール申込用）'!$C$3),""))</f>
        <v/>
      </c>
      <c r="H13" s="102"/>
      <c r="I13" s="103" t="str">
        <f>IF(H13="OP",IFERROR(VLOOKUP(A13,'基本情報（メール申込用）'!$B$7:$D$46,3,FALSE),""),IFERROR(VLOOKUP(A13,'基本情報（メール申込用）'!$B$7:$D$46,2,FALSE),""))</f>
        <v/>
      </c>
    </row>
    <row r="14" spans="1:21" ht="24" customHeight="1" thickBot="1" x14ac:dyDescent="0.3">
      <c r="A14" s="104" t="str">
        <f>IFERROR(VLOOKUP(B14,'基本情報（メール申込用）'!$A$7:$B$46,2,FALSE),"")</f>
        <v/>
      </c>
      <c r="B14" s="145"/>
      <c r="C14" s="54"/>
      <c r="D14" s="105" t="str">
        <f>IFERROR(VLOOKUP($C14,'参加選手登録表 (メール申込用)'!$B$4:$G$54,5,FALSE),"")</f>
        <v/>
      </c>
      <c r="E14" s="54"/>
      <c r="F14" s="105" t="str">
        <f>IFERROR(VLOOKUP($E14,'参加馬登録表 (メール申込用)'!$B$5:$N$55,2,FALSE),"")</f>
        <v/>
      </c>
      <c r="G14" s="106" t="str">
        <f>IF(C14=0,"",IFERROR(IF('団体情報・合計（メール申込用）'!$C$3="","",'団体情報・合計（メール申込用）'!$C$3),""))</f>
        <v/>
      </c>
      <c r="H14" s="55"/>
      <c r="I14" s="107" t="str">
        <f>IF(H14="OP",IFERROR(VLOOKUP(A14,'基本情報（メール申込用）'!$B$7:$D$46,3,FALSE),""),IFERROR(VLOOKUP(A14,'基本情報（メール申込用）'!$B$7:$D$46,2,FALSE),""))</f>
        <v/>
      </c>
    </row>
    <row r="15" spans="1:21" ht="24" customHeight="1" x14ac:dyDescent="0.25">
      <c r="A15" s="108" t="str">
        <f>IFERROR(VLOOKUP(B15,'基本情報（メール申込用）'!$A$7:$B$46,2,FALSE),"")</f>
        <v/>
      </c>
      <c r="B15" s="146"/>
      <c r="C15" s="30"/>
      <c r="D15" s="109" t="str">
        <f>IFERROR(VLOOKUP($C15,'参加選手登録表 (メール申込用)'!$B$4:$G$54,5,FALSE),"")</f>
        <v/>
      </c>
      <c r="E15" s="30"/>
      <c r="F15" s="109" t="str">
        <f>IFERROR(VLOOKUP($E15,'参加馬登録表 (メール申込用)'!$B$5:$N$55,2,FALSE),"")</f>
        <v/>
      </c>
      <c r="G15" s="110" t="str">
        <f>IF(C15=0,"",IFERROR(IF('団体情報・合計（メール申込用）'!$C$3="","",'団体情報・合計（メール申込用）'!$C$3),""))</f>
        <v/>
      </c>
      <c r="H15" s="31"/>
      <c r="I15" s="111" t="str">
        <f>IF(H15="OP",IFERROR(VLOOKUP(A15,'基本情報（メール申込用）'!$B$7:$D$46,3,FALSE),""),IFERROR(VLOOKUP(A15,'基本情報（メール申込用）'!$B$7:$D$46,2,FALSE),""))</f>
        <v/>
      </c>
    </row>
    <row r="16" spans="1:21" ht="24" customHeight="1" x14ac:dyDescent="0.25">
      <c r="A16" s="98" t="str">
        <f>IFERROR(VLOOKUP(B16,'基本情報（メール申込用）'!$A$7:$B$46,2,FALSE),"")</f>
        <v/>
      </c>
      <c r="B16" s="144"/>
      <c r="C16" s="99"/>
      <c r="D16" s="100" t="str">
        <f>IFERROR(VLOOKUP($C16,'参加選手登録表 (メール申込用)'!$B$4:$G$54,5,FALSE),"")</f>
        <v/>
      </c>
      <c r="E16" s="99"/>
      <c r="F16" s="100" t="str">
        <f>IFERROR(VLOOKUP($E16,'参加馬登録表 (メール申込用)'!$B$5:$N$55,2,FALSE),"")</f>
        <v/>
      </c>
      <c r="G16" s="101" t="str">
        <f>IF(C16=0,"",IFERROR(IF('団体情報・合計（メール申込用）'!$C$3="","",'団体情報・合計（メール申込用）'!$C$3),""))</f>
        <v/>
      </c>
      <c r="H16" s="102"/>
      <c r="I16" s="103" t="str">
        <f>IF(H16="OP",IFERROR(VLOOKUP(A16,'基本情報（メール申込用）'!$B$7:$D$46,3,FALSE),""),IFERROR(VLOOKUP(A16,'基本情報（メール申込用）'!$B$7:$D$46,2,FALSE),""))</f>
        <v/>
      </c>
    </row>
    <row r="17" spans="1:9" ht="24" customHeight="1" x14ac:dyDescent="0.25">
      <c r="A17" s="98" t="str">
        <f>IFERROR(VLOOKUP(B17,'基本情報（メール申込用）'!$A$7:$B$46,2,FALSE),"")</f>
        <v/>
      </c>
      <c r="B17" s="144"/>
      <c r="C17" s="99"/>
      <c r="D17" s="100" t="str">
        <f>IFERROR(VLOOKUP($C17,'参加選手登録表 (メール申込用)'!$B$4:$G$54,5,FALSE),"")</f>
        <v/>
      </c>
      <c r="E17" s="99"/>
      <c r="F17" s="100" t="str">
        <f>IFERROR(VLOOKUP($E17,'参加馬登録表 (メール申込用)'!$B$5:$N$55,2,FALSE),"")</f>
        <v/>
      </c>
      <c r="G17" s="101" t="str">
        <f>IF(C17=0,"",IFERROR(IF('団体情報・合計（メール申込用）'!$C$3="","",'団体情報・合計（メール申込用）'!$C$3),""))</f>
        <v/>
      </c>
      <c r="H17" s="102"/>
      <c r="I17" s="103" t="str">
        <f>IF(H17="OP",IFERROR(VLOOKUP(A17,'基本情報（メール申込用）'!$B$7:$D$46,3,FALSE),""),IFERROR(VLOOKUP(A17,'基本情報（メール申込用）'!$B$7:$D$46,2,FALSE),""))</f>
        <v/>
      </c>
    </row>
    <row r="18" spans="1:9" ht="24" customHeight="1" x14ac:dyDescent="0.25">
      <c r="A18" s="98" t="str">
        <f>IFERROR(VLOOKUP(B18,'基本情報（メール申込用）'!$A$7:$B$46,2,FALSE),"")</f>
        <v/>
      </c>
      <c r="B18" s="144"/>
      <c r="C18" s="99"/>
      <c r="D18" s="100" t="str">
        <f>IFERROR(VLOOKUP($C18,'参加選手登録表 (メール申込用)'!$B$4:$G$54,5,FALSE),"")</f>
        <v/>
      </c>
      <c r="E18" s="99"/>
      <c r="F18" s="100" t="str">
        <f>IFERROR(VLOOKUP($E18,'参加馬登録表 (メール申込用)'!$B$5:$N$55,2,FALSE),"")</f>
        <v/>
      </c>
      <c r="G18" s="101" t="str">
        <f>IF(C18=0,"",IFERROR(IF('団体情報・合計（メール申込用）'!$C$3="","",'団体情報・合計（メール申込用）'!$C$3),""))</f>
        <v/>
      </c>
      <c r="H18" s="102"/>
      <c r="I18" s="103" t="str">
        <f>IF(H18="OP",IFERROR(VLOOKUP(A18,'基本情報（メール申込用）'!$B$7:$D$46,3,FALSE),""),IFERROR(VLOOKUP(A18,'基本情報（メール申込用）'!$B$7:$D$46,2,FALSE),""))</f>
        <v/>
      </c>
    </row>
    <row r="19" spans="1:9" ht="24" customHeight="1" x14ac:dyDescent="0.25">
      <c r="A19" s="98" t="str">
        <f>IFERROR(VLOOKUP(B19,'基本情報（メール申込用）'!$A$7:$B$46,2,FALSE),"")</f>
        <v/>
      </c>
      <c r="B19" s="144"/>
      <c r="C19" s="99"/>
      <c r="D19" s="100" t="str">
        <f>IFERROR(VLOOKUP($C19,'参加選手登録表 (メール申込用)'!$B$4:$G$54,5,FALSE),"")</f>
        <v/>
      </c>
      <c r="E19" s="99"/>
      <c r="F19" s="100" t="str">
        <f>IFERROR(VLOOKUP($E19,'参加馬登録表 (メール申込用)'!$B$5:$N$55,2,FALSE),"")</f>
        <v/>
      </c>
      <c r="G19" s="101" t="str">
        <f>IF(C19=0,"",IFERROR(IF('団体情報・合計（メール申込用）'!$C$3="","",'団体情報・合計（メール申込用）'!$C$3),""))</f>
        <v/>
      </c>
      <c r="H19" s="102"/>
      <c r="I19" s="103" t="str">
        <f>IF(H19="OP",IFERROR(VLOOKUP(A19,'基本情報（メール申込用）'!$B$7:$D$46,3,FALSE),""),IFERROR(VLOOKUP(A19,'基本情報（メール申込用）'!$B$7:$D$46,2,FALSE),""))</f>
        <v/>
      </c>
    </row>
    <row r="20" spans="1:9" ht="24" customHeight="1" x14ac:dyDescent="0.25">
      <c r="A20" s="98" t="str">
        <f>IFERROR(VLOOKUP(B20,'基本情報（メール申込用）'!$A$7:$B$46,2,FALSE),"")</f>
        <v/>
      </c>
      <c r="B20" s="144"/>
      <c r="C20" s="99"/>
      <c r="D20" s="100" t="str">
        <f>IFERROR(VLOOKUP($C20,'参加選手登録表 (メール申込用)'!$B$4:$G$54,5,FALSE),"")</f>
        <v/>
      </c>
      <c r="E20" s="99"/>
      <c r="F20" s="100" t="str">
        <f>IFERROR(VLOOKUP($E20,'参加馬登録表 (メール申込用)'!$B$5:$N$55,2,FALSE),"")</f>
        <v/>
      </c>
      <c r="G20" s="101" t="str">
        <f>IF(C20=0,"",IFERROR(IF('団体情報・合計（メール申込用）'!$C$3="","",'団体情報・合計（メール申込用）'!$C$3),""))</f>
        <v/>
      </c>
      <c r="H20" s="102"/>
      <c r="I20" s="103" t="str">
        <f>IF(H20="OP",IFERROR(VLOOKUP(A20,'基本情報（メール申込用）'!$B$7:$D$46,3,FALSE),""),IFERROR(VLOOKUP(A20,'基本情報（メール申込用）'!$B$7:$D$46,2,FALSE),""))</f>
        <v/>
      </c>
    </row>
    <row r="21" spans="1:9" ht="24" customHeight="1" x14ac:dyDescent="0.25">
      <c r="A21" s="98" t="str">
        <f>IFERROR(VLOOKUP(B21,'基本情報（メール申込用）'!$A$7:$B$46,2,FALSE),"")</f>
        <v/>
      </c>
      <c r="B21" s="144"/>
      <c r="C21" s="99"/>
      <c r="D21" s="100" t="str">
        <f>IFERROR(VLOOKUP($C21,'参加選手登録表 (メール申込用)'!$B$4:$G$54,5,FALSE),"")</f>
        <v/>
      </c>
      <c r="E21" s="99"/>
      <c r="F21" s="100" t="str">
        <f>IFERROR(VLOOKUP($E21,'参加馬登録表 (メール申込用)'!$B$5:$N$55,2,FALSE),"")</f>
        <v/>
      </c>
      <c r="G21" s="101"/>
      <c r="H21" s="102"/>
      <c r="I21" s="103" t="str">
        <f>IF(H21="OP",IFERROR(VLOOKUP(A21,'基本情報（メール申込用）'!$B$7:$D$46,3,FALSE),""),IFERROR(VLOOKUP(A21,'基本情報（メール申込用）'!$B$7:$D$46,2,FALSE),""))</f>
        <v/>
      </c>
    </row>
    <row r="22" spans="1:9" ht="24" customHeight="1" x14ac:dyDescent="0.25">
      <c r="A22" s="98" t="str">
        <f>IFERROR(VLOOKUP(B22,'基本情報（メール申込用）'!$A$7:$B$46,2,FALSE),"")</f>
        <v/>
      </c>
      <c r="B22" s="144"/>
      <c r="C22" s="99"/>
      <c r="D22" s="100" t="str">
        <f>IFERROR(VLOOKUP($C22,'参加選手登録表 (メール申込用)'!$B$4:$G$54,5,FALSE),"")</f>
        <v/>
      </c>
      <c r="E22" s="99"/>
      <c r="F22" s="100" t="str">
        <f>IFERROR(VLOOKUP($E22,'参加馬登録表 (メール申込用)'!$B$5:$N$55,2,FALSE),"")</f>
        <v/>
      </c>
      <c r="G22" s="101" t="str">
        <f>IF(C22=0,"",IFERROR(IF('団体情報・合計（メール申込用）'!$C$3="","",'団体情報・合計（メール申込用）'!$C$3),""))</f>
        <v/>
      </c>
      <c r="H22" s="102"/>
      <c r="I22" s="103" t="str">
        <f>IF(H22="OP",IFERROR(VLOOKUP(A22,'基本情報（メール申込用）'!$B$7:$D$46,3,FALSE),""),IFERROR(VLOOKUP(A22,'基本情報（メール申込用）'!$B$7:$D$46,2,FALSE),""))</f>
        <v/>
      </c>
    </row>
    <row r="23" spans="1:9" ht="24" customHeight="1" x14ac:dyDescent="0.25">
      <c r="A23" s="98" t="str">
        <f>IFERROR(VLOOKUP(B23,'基本情報（メール申込用）'!$A$7:$B$46,2,FALSE),"")</f>
        <v/>
      </c>
      <c r="B23" s="144"/>
      <c r="C23" s="99"/>
      <c r="D23" s="100" t="str">
        <f>IFERROR(VLOOKUP($C23,'参加選手登録表 (メール申込用)'!$B$4:$G$54,5,FALSE),"")</f>
        <v/>
      </c>
      <c r="E23" s="99"/>
      <c r="F23" s="100" t="str">
        <f>IFERROR(VLOOKUP($E23,'参加馬登録表 (メール申込用)'!$B$5:$N$55,2,FALSE),"")</f>
        <v/>
      </c>
      <c r="G23" s="101" t="str">
        <f>IF(C23=0,"",IFERROR(IF('団体情報・合計（メール申込用）'!$C$3="","",'団体情報・合計（メール申込用）'!$C$3),""))</f>
        <v/>
      </c>
      <c r="H23" s="102"/>
      <c r="I23" s="103" t="str">
        <f>IF(H23="OP",IFERROR(VLOOKUP(A23,'基本情報（メール申込用）'!$B$7:$D$46,3,FALSE),""),IFERROR(VLOOKUP(A23,'基本情報（メール申込用）'!$B$7:$D$46,2,FALSE),""))</f>
        <v/>
      </c>
    </row>
    <row r="24" spans="1:9" ht="24" customHeight="1" thickBot="1" x14ac:dyDescent="0.3">
      <c r="A24" s="112" t="str">
        <f>IFERROR(VLOOKUP(B24,'基本情報（メール申込用）'!$A$7:$B$46,2,FALSE),"")</f>
        <v/>
      </c>
      <c r="B24" s="147"/>
      <c r="C24" s="113"/>
      <c r="D24" s="114" t="str">
        <f>IFERROR(VLOOKUP($C24,'参加選手登録表 (メール申込用)'!$B$4:$G$54,5,FALSE),"")</f>
        <v/>
      </c>
      <c r="E24" s="113"/>
      <c r="F24" s="114" t="str">
        <f>IFERROR(VLOOKUP($E24,'参加馬登録表 (メール申込用)'!$B$5:$N$55,2,FALSE),"")</f>
        <v/>
      </c>
      <c r="G24" s="115" t="str">
        <f>IF(C24=0,"",IFERROR(IF('団体情報・合計（メール申込用）'!$C$3="","",'団体情報・合計（メール申込用）'!$C$3),""))</f>
        <v/>
      </c>
      <c r="H24" s="116"/>
      <c r="I24" s="117" t="str">
        <f>IF(H24="OP",IFERROR(VLOOKUP(A24,'基本情報（メール申込用）'!$B$7:$D$46,3,FALSE),""),IFERROR(VLOOKUP(A24,'基本情報（メール申込用）'!$B$7:$D$46,2,FALSE),""))</f>
        <v/>
      </c>
    </row>
    <row r="25" spans="1:9" ht="24" customHeight="1" x14ac:dyDescent="0.25">
      <c r="A25" s="118" t="str">
        <f>IFERROR(VLOOKUP(B25,'基本情報（メール申込用）'!$A$7:$B$46,2,FALSE),"")</f>
        <v/>
      </c>
      <c r="B25" s="148"/>
      <c r="C25" s="51"/>
      <c r="D25" s="119" t="str">
        <f>IFERROR(VLOOKUP($C25,'参加選手登録表 (メール申込用)'!$B$4:$G$54,5,FALSE),"")</f>
        <v/>
      </c>
      <c r="E25" s="51"/>
      <c r="F25" s="119" t="str">
        <f>IFERROR(VLOOKUP($E25,'参加馬登録表 (メール申込用)'!$B$5:$N$55,2,FALSE),"")</f>
        <v/>
      </c>
      <c r="G25" s="120" t="str">
        <f>IF(C25=0,"",IFERROR(IF('団体情報・合計（メール申込用）'!$C$3="","",'団体情報・合計（メール申込用）'!$C$3),""))</f>
        <v/>
      </c>
      <c r="H25" s="52"/>
      <c r="I25" s="121" t="str">
        <f>IF(H25="OP",IFERROR(VLOOKUP(A25,'基本情報（メール申込用）'!$B$7:$D$46,3,FALSE),""),IFERROR(VLOOKUP(A25,'基本情報（メール申込用）'!$B$7:$D$46,2,FALSE),""))</f>
        <v/>
      </c>
    </row>
    <row r="26" spans="1:9" ht="24" customHeight="1" x14ac:dyDescent="0.25">
      <c r="A26" s="98" t="str">
        <f>IFERROR(VLOOKUP(B26,'基本情報（メール申込用）'!$A$7:$B$46,2,FALSE),"")</f>
        <v/>
      </c>
      <c r="B26" s="144"/>
      <c r="C26" s="99"/>
      <c r="D26" s="100" t="str">
        <f>IFERROR(VLOOKUP($C26,'参加選手登録表 (メール申込用)'!$B$4:$G$54,5,FALSE),"")</f>
        <v/>
      </c>
      <c r="E26" s="99"/>
      <c r="F26" s="100" t="str">
        <f>IFERROR(VLOOKUP($E26,'参加馬登録表 (メール申込用)'!$B$5:$N$55,2,FALSE),"")</f>
        <v/>
      </c>
      <c r="G26" s="101" t="str">
        <f>IF(C26=0,"",IFERROR(IF('団体情報・合計（メール申込用）'!$C$3="","",'団体情報・合計（メール申込用）'!$C$3),""))</f>
        <v/>
      </c>
      <c r="H26" s="102"/>
      <c r="I26" s="103" t="str">
        <f>IF(H26="OP",IFERROR(VLOOKUP(A26,'基本情報（メール申込用）'!$B$7:$D$46,3,FALSE),""),IFERROR(VLOOKUP(A26,'基本情報（メール申込用）'!$B$7:$D$46,2,FALSE),""))</f>
        <v/>
      </c>
    </row>
    <row r="27" spans="1:9" ht="24" customHeight="1" x14ac:dyDescent="0.25">
      <c r="A27" s="98" t="str">
        <f>IFERROR(VLOOKUP(B27,'基本情報（メール申込用）'!$A$7:$B$46,2,FALSE),"")</f>
        <v/>
      </c>
      <c r="B27" s="144"/>
      <c r="C27" s="99"/>
      <c r="D27" s="100" t="str">
        <f>IFERROR(VLOOKUP($C27,'参加選手登録表 (メール申込用)'!$B$4:$G$54,5,FALSE),"")</f>
        <v/>
      </c>
      <c r="E27" s="99"/>
      <c r="F27" s="100" t="str">
        <f>IFERROR(VLOOKUP($E27,'参加馬登録表 (メール申込用)'!$B$5:$N$55,2,FALSE),"")</f>
        <v/>
      </c>
      <c r="G27" s="101" t="str">
        <f>IF(C27=0,"",IFERROR(IF('団体情報・合計（メール申込用）'!$C$3="","",'団体情報・合計（メール申込用）'!$C$3),""))</f>
        <v/>
      </c>
      <c r="H27" s="102"/>
      <c r="I27" s="103" t="str">
        <f>IF(H27="OP",IFERROR(VLOOKUP(A27,'基本情報（メール申込用）'!$B$7:$D$46,3,FALSE),""),IFERROR(VLOOKUP(A27,'基本情報（メール申込用）'!$B$7:$D$46,2,FALSE),""))</f>
        <v/>
      </c>
    </row>
    <row r="28" spans="1:9" ht="24" customHeight="1" x14ac:dyDescent="0.25">
      <c r="A28" s="98" t="str">
        <f>IFERROR(VLOOKUP(B28,'基本情報（メール申込用）'!$A$7:$B$46,2,FALSE),"")</f>
        <v/>
      </c>
      <c r="B28" s="144"/>
      <c r="C28" s="99"/>
      <c r="D28" s="100" t="str">
        <f>IFERROR(VLOOKUP($C28,'参加選手登録表 (メール申込用)'!$B$4:$G$54,5,FALSE),"")</f>
        <v/>
      </c>
      <c r="E28" s="99"/>
      <c r="F28" s="100" t="str">
        <f>IFERROR(VLOOKUP($E28,'参加馬登録表 (メール申込用)'!$B$5:$N$55,2,FALSE),"")</f>
        <v/>
      </c>
      <c r="G28" s="101" t="str">
        <f>IF(C28=0,"",IFERROR(IF('団体情報・合計（メール申込用）'!$C$3="","",'団体情報・合計（メール申込用）'!$C$3),""))</f>
        <v/>
      </c>
      <c r="H28" s="102"/>
      <c r="I28" s="103" t="str">
        <f>IF(H28="OP",IFERROR(VLOOKUP(A28,'基本情報（メール申込用）'!$B$7:$D$46,3,FALSE),""),IFERROR(VLOOKUP(A28,'基本情報（メール申込用）'!$B$7:$D$46,2,FALSE),""))</f>
        <v/>
      </c>
    </row>
    <row r="29" spans="1:9" ht="24" customHeight="1" x14ac:dyDescent="0.25">
      <c r="A29" s="98" t="str">
        <f>IFERROR(VLOOKUP(B29,'基本情報（メール申込用）'!$A$7:$B$46,2,FALSE),"")</f>
        <v/>
      </c>
      <c r="B29" s="144"/>
      <c r="C29" s="99"/>
      <c r="D29" s="100" t="str">
        <f>IFERROR(VLOOKUP($C29,'参加選手登録表 (メール申込用)'!$B$4:$G$54,5,FALSE),"")</f>
        <v/>
      </c>
      <c r="E29" s="99"/>
      <c r="F29" s="100" t="str">
        <f>IFERROR(VLOOKUP($E29,'参加馬登録表 (メール申込用)'!$B$5:$N$55,2,FALSE),"")</f>
        <v/>
      </c>
      <c r="G29" s="101" t="str">
        <f>IF(C29=0,"",IFERROR(IF('団体情報・合計（メール申込用）'!$C$3="","",'団体情報・合計（メール申込用）'!$C$3),""))</f>
        <v/>
      </c>
      <c r="H29" s="102"/>
      <c r="I29" s="103" t="str">
        <f>IF(H29="OP",IFERROR(VLOOKUP(A29,'基本情報（メール申込用）'!$B$7:$D$46,3,FALSE),""),IFERROR(VLOOKUP(A29,'基本情報（メール申込用）'!$B$7:$D$46,2,FALSE),""))</f>
        <v/>
      </c>
    </row>
    <row r="30" spans="1:9" ht="24" customHeight="1" x14ac:dyDescent="0.25">
      <c r="A30" s="98" t="str">
        <f>IFERROR(VLOOKUP(B30,'基本情報（メール申込用）'!$A$7:$B$46,2,FALSE),"")</f>
        <v/>
      </c>
      <c r="B30" s="144"/>
      <c r="C30" s="99"/>
      <c r="D30" s="100" t="str">
        <f>IFERROR(VLOOKUP($C30,'参加選手登録表 (メール申込用)'!$B$4:$G$54,5,FALSE),"")</f>
        <v/>
      </c>
      <c r="E30" s="99"/>
      <c r="F30" s="100" t="str">
        <f>IFERROR(VLOOKUP($E30,'参加馬登録表 (メール申込用)'!$B$5:$N$55,2,FALSE),"")</f>
        <v/>
      </c>
      <c r="G30" s="101" t="str">
        <f>IF(C30=0,"",IFERROR(IF('団体情報・合計（メール申込用）'!$C$3="","",'団体情報・合計（メール申込用）'!$C$3),""))</f>
        <v/>
      </c>
      <c r="H30" s="102"/>
      <c r="I30" s="103" t="str">
        <f>IF(H30="OP",IFERROR(VLOOKUP(A30,'基本情報（メール申込用）'!$B$7:$D$46,3,FALSE),""),IFERROR(VLOOKUP(A30,'基本情報（メール申込用）'!$B$7:$D$46,2,FALSE),""))</f>
        <v/>
      </c>
    </row>
    <row r="31" spans="1:9" ht="24" customHeight="1" x14ac:dyDescent="0.25">
      <c r="A31" s="98" t="str">
        <f>IFERROR(VLOOKUP(B31,'基本情報（メール申込用）'!$A$7:$B$46,2,FALSE),"")</f>
        <v/>
      </c>
      <c r="B31" s="144"/>
      <c r="C31" s="99"/>
      <c r="D31" s="100" t="str">
        <f>IFERROR(VLOOKUP($C31,'参加選手登録表 (メール申込用)'!$B$4:$G$54,5,FALSE),"")</f>
        <v/>
      </c>
      <c r="E31" s="99"/>
      <c r="F31" s="100" t="str">
        <f>IFERROR(VLOOKUP($E31,'参加馬登録表 (メール申込用)'!$B$5:$N$55,2,FALSE),"")</f>
        <v/>
      </c>
      <c r="G31" s="101" t="str">
        <f>IF(C31=0,"",IFERROR(IF('団体情報・合計（メール申込用）'!$C$3="","",'団体情報・合計（メール申込用）'!$C$3),""))</f>
        <v/>
      </c>
      <c r="H31" s="102"/>
      <c r="I31" s="103" t="str">
        <f>IF(H31="OP",IFERROR(VLOOKUP(A31,'基本情報（メール申込用）'!$B$7:$D$46,3,FALSE),""),IFERROR(VLOOKUP(A31,'基本情報（メール申込用）'!$B$7:$D$46,2,FALSE),""))</f>
        <v/>
      </c>
    </row>
    <row r="32" spans="1:9" ht="24" customHeight="1" x14ac:dyDescent="0.25">
      <c r="A32" s="98" t="str">
        <f>IFERROR(VLOOKUP(B32,'基本情報（メール申込用）'!$A$7:$B$46,2,FALSE),"")</f>
        <v/>
      </c>
      <c r="B32" s="144"/>
      <c r="C32" s="99"/>
      <c r="D32" s="100" t="str">
        <f>IFERROR(VLOOKUP($C32,'参加選手登録表 (メール申込用)'!$B$4:$G$54,5,FALSE),"")</f>
        <v/>
      </c>
      <c r="E32" s="99"/>
      <c r="F32" s="100" t="str">
        <f>IFERROR(VLOOKUP($E32,'参加馬登録表 (メール申込用)'!$B$5:$N$55,2,FALSE),"")</f>
        <v/>
      </c>
      <c r="G32" s="101" t="str">
        <f>IF(C32=0,"",IFERROR(IF('団体情報・合計（メール申込用）'!$C$3="","",'団体情報・合計（メール申込用）'!$C$3),""))</f>
        <v/>
      </c>
      <c r="H32" s="102"/>
      <c r="I32" s="103" t="str">
        <f>IF(H32="OP",IFERROR(VLOOKUP(A32,'基本情報（メール申込用）'!$B$7:$D$46,3,FALSE),""),IFERROR(VLOOKUP(A32,'基本情報（メール申込用）'!$B$7:$D$46,2,FALSE),""))</f>
        <v/>
      </c>
    </row>
    <row r="33" spans="1:9" ht="24" customHeight="1" x14ac:dyDescent="0.25">
      <c r="A33" s="98" t="str">
        <f>IFERROR(VLOOKUP(B33,'基本情報（メール申込用）'!$A$7:$B$46,2,FALSE),"")</f>
        <v/>
      </c>
      <c r="B33" s="144"/>
      <c r="C33" s="99"/>
      <c r="D33" s="100" t="str">
        <f>IFERROR(VLOOKUP($C33,'参加選手登録表 (メール申込用)'!$B$4:$G$54,5,FALSE),"")</f>
        <v/>
      </c>
      <c r="E33" s="99"/>
      <c r="F33" s="100" t="str">
        <f>IFERROR(VLOOKUP($E33,'参加馬登録表 (メール申込用)'!$B$5:$N$55,2,FALSE),"")</f>
        <v/>
      </c>
      <c r="G33" s="101" t="str">
        <f>IF(C33=0,"",IFERROR(IF('団体情報・合計（メール申込用）'!$C$3="","",'団体情報・合計（メール申込用）'!$C$3),""))</f>
        <v/>
      </c>
      <c r="H33" s="102"/>
      <c r="I33" s="103" t="str">
        <f>IF(H33="OP",IFERROR(VLOOKUP(A33,'基本情報（メール申込用）'!$B$7:$D$46,3,FALSE),""),IFERROR(VLOOKUP(A33,'基本情報（メール申込用）'!$B$7:$D$46,2,FALSE),""))</f>
        <v/>
      </c>
    </row>
    <row r="34" spans="1:9" ht="24" customHeight="1" thickBot="1" x14ac:dyDescent="0.3">
      <c r="A34" s="104" t="str">
        <f>IFERROR(VLOOKUP(B34,'基本情報（メール申込用）'!$A$7:$B$46,2,FALSE),"")</f>
        <v/>
      </c>
      <c r="B34" s="145"/>
      <c r="C34" s="54"/>
      <c r="D34" s="105" t="str">
        <f>IFERROR(VLOOKUP($C34,'参加選手登録表 (メール申込用)'!$B$4:$G$54,5,FALSE),"")</f>
        <v/>
      </c>
      <c r="E34" s="54"/>
      <c r="F34" s="105" t="str">
        <f>IFERROR(VLOOKUP($E34,'参加馬登録表 (メール申込用)'!$B$5:$N$55,2,FALSE),"")</f>
        <v/>
      </c>
      <c r="G34" s="106" t="str">
        <f>IF(C34=0,"",IFERROR(IF('団体情報・合計（メール申込用）'!$C$3="","",'団体情報・合計（メール申込用）'!$C$3),""))</f>
        <v/>
      </c>
      <c r="H34" s="55"/>
      <c r="I34" s="107" t="str">
        <f>IF(H34="OP",IFERROR(VLOOKUP(A34,'基本情報（メール申込用）'!$B$7:$D$46,3,FALSE),""),IFERROR(VLOOKUP(A34,'基本情報（メール申込用）'!$B$7:$D$46,2,FALSE),""))</f>
        <v/>
      </c>
    </row>
    <row r="35" spans="1:9" ht="24" customHeight="1" x14ac:dyDescent="0.25">
      <c r="A35" s="108" t="str">
        <f>IFERROR(VLOOKUP(B35,'基本情報（メール申込用）'!$A$7:$B$46,2,FALSE),"")</f>
        <v/>
      </c>
      <c r="B35" s="146"/>
      <c r="C35" s="30"/>
      <c r="D35" s="109" t="str">
        <f>IFERROR(VLOOKUP($C35,'参加選手登録表 (メール申込用)'!$B$4:$G$54,5,FALSE),"")</f>
        <v/>
      </c>
      <c r="E35" s="30"/>
      <c r="F35" s="109" t="str">
        <f>IFERROR(VLOOKUP($E35,'参加馬登録表 (メール申込用)'!$B$5:$N$55,2,FALSE),"")</f>
        <v/>
      </c>
      <c r="G35" s="110" t="str">
        <f>IF(C35=0,"",IFERROR(IF('団体情報・合計（メール申込用）'!$C$3="","",'団体情報・合計（メール申込用）'!$C$3),""))</f>
        <v/>
      </c>
      <c r="H35" s="31"/>
      <c r="I35" s="111" t="str">
        <f>IF(H35="OP",IFERROR(VLOOKUP(A35,'基本情報（メール申込用）'!$B$7:$D$46,3,FALSE),""),IFERROR(VLOOKUP(A35,'基本情報（メール申込用）'!$B$7:$D$46,2,FALSE),""))</f>
        <v/>
      </c>
    </row>
    <row r="36" spans="1:9" ht="24" customHeight="1" x14ac:dyDescent="0.25">
      <c r="A36" s="98" t="str">
        <f>IFERROR(VLOOKUP(B36,'基本情報（メール申込用）'!$A$7:$B$46,2,FALSE),"")</f>
        <v/>
      </c>
      <c r="B36" s="144"/>
      <c r="C36" s="99"/>
      <c r="D36" s="100" t="str">
        <f>IFERROR(VLOOKUP($C36,'参加選手登録表 (メール申込用)'!$B$4:$G$54,5,FALSE),"")</f>
        <v/>
      </c>
      <c r="E36" s="99"/>
      <c r="F36" s="100" t="str">
        <f>IFERROR(VLOOKUP($E36,'参加馬登録表 (メール申込用)'!$B$5:$N$55,2,FALSE),"")</f>
        <v/>
      </c>
      <c r="G36" s="101" t="str">
        <f>IF(C36=0,"",IFERROR(IF('団体情報・合計（メール申込用）'!$C$3="","",'団体情報・合計（メール申込用）'!$C$3),""))</f>
        <v/>
      </c>
      <c r="H36" s="102"/>
      <c r="I36" s="103" t="str">
        <f>IF(H36="OP",IFERROR(VLOOKUP(A36,'基本情報（メール申込用）'!$B$7:$D$46,3,FALSE),""),IFERROR(VLOOKUP(A36,'基本情報（メール申込用）'!$B$7:$D$46,2,FALSE),""))</f>
        <v/>
      </c>
    </row>
    <row r="37" spans="1:9" ht="24" customHeight="1" x14ac:dyDescent="0.25">
      <c r="A37" s="98" t="str">
        <f>IFERROR(VLOOKUP(B37,'基本情報（メール申込用）'!$A$7:$B$46,2,FALSE),"")</f>
        <v/>
      </c>
      <c r="B37" s="144"/>
      <c r="C37" s="99"/>
      <c r="D37" s="100" t="str">
        <f>IFERROR(VLOOKUP($C37,'参加選手登録表 (メール申込用)'!$B$4:$G$54,5,FALSE),"")</f>
        <v/>
      </c>
      <c r="E37" s="99"/>
      <c r="F37" s="100" t="str">
        <f>IFERROR(VLOOKUP($E37,'参加馬登録表 (メール申込用)'!$B$5:$N$55,2,FALSE),"")</f>
        <v/>
      </c>
      <c r="G37" s="101" t="str">
        <f>IF(C37=0,"",IFERROR(IF('団体情報・合計（メール申込用）'!$C$3="","",'団体情報・合計（メール申込用）'!$C$3),""))</f>
        <v/>
      </c>
      <c r="H37" s="102"/>
      <c r="I37" s="103" t="str">
        <f>IF(H37="OP",IFERROR(VLOOKUP(A37,'基本情報（メール申込用）'!$B$7:$D$46,3,FALSE),""),IFERROR(VLOOKUP(A37,'基本情報（メール申込用）'!$B$7:$D$46,2,FALSE),""))</f>
        <v/>
      </c>
    </row>
    <row r="38" spans="1:9" ht="24" customHeight="1" x14ac:dyDescent="0.25">
      <c r="A38" s="98" t="str">
        <f>IFERROR(VLOOKUP(B38,'基本情報（メール申込用）'!$A$7:$B$46,2,FALSE),"")</f>
        <v/>
      </c>
      <c r="B38" s="144"/>
      <c r="C38" s="99"/>
      <c r="D38" s="100" t="str">
        <f>IFERROR(VLOOKUP($C38,'参加選手登録表 (メール申込用)'!$B$4:$G$54,5,FALSE),"")</f>
        <v/>
      </c>
      <c r="E38" s="99"/>
      <c r="F38" s="100" t="str">
        <f>IFERROR(VLOOKUP($E38,'参加馬登録表 (メール申込用)'!$B$5:$N$55,2,FALSE),"")</f>
        <v/>
      </c>
      <c r="G38" s="101" t="str">
        <f>IF(C38=0,"",IFERROR(IF('団体情報・合計（メール申込用）'!$C$3="","",'団体情報・合計（メール申込用）'!$C$3),""))</f>
        <v/>
      </c>
      <c r="H38" s="102"/>
      <c r="I38" s="103" t="str">
        <f>IF(H38="OP",IFERROR(VLOOKUP(A38,'基本情報（メール申込用）'!$B$7:$D$46,3,FALSE),""),IFERROR(VLOOKUP(A38,'基本情報（メール申込用）'!$B$7:$D$46,2,FALSE),""))</f>
        <v/>
      </c>
    </row>
    <row r="39" spans="1:9" ht="24" customHeight="1" x14ac:dyDescent="0.25">
      <c r="A39" s="98" t="str">
        <f>IFERROR(VLOOKUP(B39,'基本情報（メール申込用）'!$A$7:$B$46,2,FALSE),"")</f>
        <v/>
      </c>
      <c r="B39" s="144"/>
      <c r="C39" s="99"/>
      <c r="D39" s="100" t="str">
        <f>IFERROR(VLOOKUP($C39,'参加選手登録表 (メール申込用)'!$B$4:$G$54,5,FALSE),"")</f>
        <v/>
      </c>
      <c r="E39" s="99"/>
      <c r="F39" s="100" t="str">
        <f>IFERROR(VLOOKUP($E39,'参加馬登録表 (メール申込用)'!$B$5:$N$55,2,FALSE),"")</f>
        <v/>
      </c>
      <c r="G39" s="101" t="str">
        <f>IF(C39=0,"",IFERROR(IF('団体情報・合計（メール申込用）'!$C$3="","",'団体情報・合計（メール申込用）'!$C$3),""))</f>
        <v/>
      </c>
      <c r="H39" s="102"/>
      <c r="I39" s="103" t="str">
        <f>IF(H39="OP",IFERROR(VLOOKUP(A39,'基本情報（メール申込用）'!$B$7:$D$46,3,FALSE),""),IFERROR(VLOOKUP(A39,'基本情報（メール申込用）'!$B$7:$D$46,2,FALSE),""))</f>
        <v/>
      </c>
    </row>
    <row r="40" spans="1:9" ht="24" customHeight="1" x14ac:dyDescent="0.25">
      <c r="A40" s="98" t="str">
        <f>IFERROR(VLOOKUP(B40,'基本情報（メール申込用）'!$A$7:$B$46,2,FALSE),"")</f>
        <v/>
      </c>
      <c r="B40" s="144"/>
      <c r="C40" s="99"/>
      <c r="D40" s="100" t="str">
        <f>IFERROR(VLOOKUP($C40,'参加選手登録表 (メール申込用)'!$B$4:$G$54,5,FALSE),"")</f>
        <v/>
      </c>
      <c r="E40" s="99"/>
      <c r="F40" s="100" t="str">
        <f>IFERROR(VLOOKUP($E40,'参加馬登録表 (メール申込用)'!$B$5:$N$55,2,FALSE),"")</f>
        <v/>
      </c>
      <c r="G40" s="101" t="str">
        <f>IF(C40=0,"",IFERROR(IF('団体情報・合計（メール申込用）'!$C$3="","",'団体情報・合計（メール申込用）'!$C$3),""))</f>
        <v/>
      </c>
      <c r="H40" s="102"/>
      <c r="I40" s="103" t="str">
        <f>IF(H40="OP",IFERROR(VLOOKUP(A40,'基本情報（メール申込用）'!$B$7:$D$46,3,FALSE),""),IFERROR(VLOOKUP(A40,'基本情報（メール申込用）'!$B$7:$D$46,2,FALSE),""))</f>
        <v/>
      </c>
    </row>
    <row r="41" spans="1:9" ht="24" customHeight="1" x14ac:dyDescent="0.25">
      <c r="A41" s="98" t="str">
        <f>IFERROR(VLOOKUP(B41,'基本情報（メール申込用）'!$A$7:$B$46,2,FALSE),"")</f>
        <v/>
      </c>
      <c r="B41" s="144"/>
      <c r="C41" s="99"/>
      <c r="D41" s="100" t="str">
        <f>IFERROR(VLOOKUP($C41,'参加選手登録表 (メール申込用)'!$B$4:$G$54,5,FALSE),"")</f>
        <v/>
      </c>
      <c r="E41" s="99"/>
      <c r="F41" s="100" t="str">
        <f>IFERROR(VLOOKUP($E41,'参加馬登録表 (メール申込用)'!$B$5:$N$55,2,FALSE),"")</f>
        <v/>
      </c>
      <c r="G41" s="101" t="str">
        <f>IF(C41=0,"",IFERROR(IF('団体情報・合計（メール申込用）'!$C$3="","",'団体情報・合計（メール申込用）'!$C$3),""))</f>
        <v/>
      </c>
      <c r="H41" s="102"/>
      <c r="I41" s="103" t="str">
        <f>IF(H41="OP",IFERROR(VLOOKUP(A41,'基本情報（メール申込用）'!$B$7:$D$46,3,FALSE),""),IFERROR(VLOOKUP(A41,'基本情報（メール申込用）'!$B$7:$D$46,2,FALSE),""))</f>
        <v/>
      </c>
    </row>
    <row r="42" spans="1:9" ht="24" customHeight="1" x14ac:dyDescent="0.25">
      <c r="A42" s="98" t="str">
        <f>IFERROR(VLOOKUP(B42,'基本情報（メール申込用）'!$A$7:$B$46,2,FALSE),"")</f>
        <v/>
      </c>
      <c r="B42" s="144"/>
      <c r="C42" s="99"/>
      <c r="D42" s="100" t="str">
        <f>IFERROR(VLOOKUP($C42,'参加選手登録表 (メール申込用)'!$B$4:$G$54,5,FALSE),"")</f>
        <v/>
      </c>
      <c r="E42" s="99"/>
      <c r="F42" s="100" t="str">
        <f>IFERROR(VLOOKUP($E42,'参加馬登録表 (メール申込用)'!$B$5:$N$55,2,FALSE),"")</f>
        <v/>
      </c>
      <c r="G42" s="101" t="str">
        <f>IF(C42=0,"",IFERROR(IF('団体情報・合計（メール申込用）'!$C$3="","",'団体情報・合計（メール申込用）'!$C$3),""))</f>
        <v/>
      </c>
      <c r="H42" s="102"/>
      <c r="I42" s="103" t="str">
        <f>IF(H42="OP",IFERROR(VLOOKUP(A42,'基本情報（メール申込用）'!$B$7:$D$46,3,FALSE),""),IFERROR(VLOOKUP(A42,'基本情報（メール申込用）'!$B$7:$D$46,2,FALSE),""))</f>
        <v/>
      </c>
    </row>
    <row r="43" spans="1:9" ht="24" customHeight="1" x14ac:dyDescent="0.25">
      <c r="A43" s="98" t="str">
        <f>IFERROR(VLOOKUP(B43,'基本情報（メール申込用）'!$A$7:$B$46,2,FALSE),"")</f>
        <v/>
      </c>
      <c r="B43" s="144"/>
      <c r="C43" s="99"/>
      <c r="D43" s="100" t="str">
        <f>IFERROR(VLOOKUP($C43,'参加選手登録表 (メール申込用)'!$B$4:$G$54,5,FALSE),"")</f>
        <v/>
      </c>
      <c r="E43" s="99"/>
      <c r="F43" s="100" t="str">
        <f>IFERROR(VLOOKUP($E43,'参加馬登録表 (メール申込用)'!$B$5:$N$55,2,FALSE),"")</f>
        <v/>
      </c>
      <c r="G43" s="101" t="str">
        <f>IF(C43=0,"",IFERROR(IF('団体情報・合計（メール申込用）'!$C$3="","",'団体情報・合計（メール申込用）'!$C$3),""))</f>
        <v/>
      </c>
      <c r="H43" s="102"/>
      <c r="I43" s="103" t="str">
        <f>IF(H43="OP",IFERROR(VLOOKUP(A43,'基本情報（メール申込用）'!$B$7:$D$46,3,FALSE),""),IFERROR(VLOOKUP(A43,'基本情報（メール申込用）'!$B$7:$D$46,2,FALSE),""))</f>
        <v/>
      </c>
    </row>
    <row r="44" spans="1:9" ht="24" customHeight="1" thickBot="1" x14ac:dyDescent="0.3">
      <c r="A44" s="112" t="str">
        <f>IFERROR(VLOOKUP(B44,'基本情報（メール申込用）'!$A$7:$B$46,2,FALSE),"")</f>
        <v/>
      </c>
      <c r="B44" s="147"/>
      <c r="C44" s="113"/>
      <c r="D44" s="114" t="str">
        <f>IFERROR(VLOOKUP($C44,'参加選手登録表 (メール申込用)'!$B$4:$G$54,5,FALSE),"")</f>
        <v/>
      </c>
      <c r="E44" s="113"/>
      <c r="F44" s="114" t="str">
        <f>IFERROR(VLOOKUP($E44,'参加馬登録表 (メール申込用)'!$B$5:$N$55,2,FALSE),"")</f>
        <v/>
      </c>
      <c r="G44" s="115" t="str">
        <f>IF(C44=0,"",IFERROR(IF('団体情報・合計（メール申込用）'!$C$3="","",'団体情報・合計（メール申込用）'!$C$3),""))</f>
        <v/>
      </c>
      <c r="H44" s="116"/>
      <c r="I44" s="117" t="str">
        <f>IF(H44="OP",IFERROR(VLOOKUP(A44,'基本情報（メール申込用）'!$B$7:$D$46,3,FALSE),""),IFERROR(VLOOKUP(A44,'基本情報（メール申込用）'!$B$7:$D$46,2,FALSE),""))</f>
        <v/>
      </c>
    </row>
    <row r="45" spans="1:9" ht="24" customHeight="1" x14ac:dyDescent="0.25">
      <c r="A45" s="118" t="str">
        <f>IFERROR(VLOOKUP(B45,'基本情報（メール申込用）'!$A$7:$B$46,2,FALSE),"")</f>
        <v/>
      </c>
      <c r="B45" s="148"/>
      <c r="C45" s="51"/>
      <c r="D45" s="119" t="str">
        <f>IFERROR(VLOOKUP($C45,'参加選手登録表 (メール申込用)'!$B$4:$G$54,5,FALSE),"")</f>
        <v/>
      </c>
      <c r="E45" s="51"/>
      <c r="F45" s="119" t="str">
        <f>IFERROR(VLOOKUP($E45,'参加馬登録表 (メール申込用)'!$B$5:$N$55,2,FALSE),"")</f>
        <v/>
      </c>
      <c r="G45" s="120" t="str">
        <f>IF(C45=0,"",IFERROR(IF('団体情報・合計（メール申込用）'!$C$3="","",'団体情報・合計（メール申込用）'!$C$3),""))</f>
        <v/>
      </c>
      <c r="H45" s="52"/>
      <c r="I45" s="121" t="str">
        <f>IF(H45="OP",IFERROR(VLOOKUP(A45,'基本情報（メール申込用）'!$B$7:$D$46,3,FALSE),""),IFERROR(VLOOKUP(A45,'基本情報（メール申込用）'!$B$7:$D$46,2,FALSE),""))</f>
        <v/>
      </c>
    </row>
    <row r="46" spans="1:9" ht="24" customHeight="1" x14ac:dyDescent="0.25">
      <c r="A46" s="98" t="str">
        <f>IFERROR(VLOOKUP(B46,'基本情報（メール申込用）'!$A$7:$B$46,2,FALSE),"")</f>
        <v/>
      </c>
      <c r="B46" s="144"/>
      <c r="C46" s="99"/>
      <c r="D46" s="100" t="str">
        <f>IFERROR(VLOOKUP($C46,'参加選手登録表 (メール申込用)'!$B$4:$G$54,5,FALSE),"")</f>
        <v/>
      </c>
      <c r="E46" s="99"/>
      <c r="F46" s="100" t="str">
        <f>IFERROR(VLOOKUP($E46,'参加馬登録表 (メール申込用)'!$B$5:$N$55,2,FALSE),"")</f>
        <v/>
      </c>
      <c r="G46" s="101" t="str">
        <f>IF(C46=0,"",IFERROR(IF('団体情報・合計（メール申込用）'!$C$3="","",'団体情報・合計（メール申込用）'!$C$3),""))</f>
        <v/>
      </c>
      <c r="H46" s="102"/>
      <c r="I46" s="103" t="str">
        <f>IF(H46="OP",IFERROR(VLOOKUP(A46,'基本情報（メール申込用）'!$B$7:$D$46,3,FALSE),""),IFERROR(VLOOKUP(A46,'基本情報（メール申込用）'!$B$7:$D$46,2,FALSE),""))</f>
        <v/>
      </c>
    </row>
    <row r="47" spans="1:9" ht="24" customHeight="1" x14ac:dyDescent="0.25">
      <c r="A47" s="98" t="str">
        <f>IFERROR(VLOOKUP(B47,'基本情報（メール申込用）'!$A$7:$B$46,2,FALSE),"")</f>
        <v/>
      </c>
      <c r="B47" s="144"/>
      <c r="C47" s="99"/>
      <c r="D47" s="100" t="str">
        <f>IFERROR(VLOOKUP($C47,'参加選手登録表 (メール申込用)'!$B$4:$G$54,5,FALSE),"")</f>
        <v/>
      </c>
      <c r="E47" s="99"/>
      <c r="F47" s="100" t="str">
        <f>IFERROR(VLOOKUP($E47,'参加馬登録表 (メール申込用)'!$B$5:$N$55,2,FALSE),"")</f>
        <v/>
      </c>
      <c r="G47" s="101" t="str">
        <f>IF(C47=0,"",IFERROR(IF('団体情報・合計（メール申込用）'!$C$3="","",'団体情報・合計（メール申込用）'!$C$3),""))</f>
        <v/>
      </c>
      <c r="H47" s="102"/>
      <c r="I47" s="103" t="str">
        <f>IF(H47="OP",IFERROR(VLOOKUP(A47,'基本情報（メール申込用）'!$B$7:$D$46,3,FALSE),""),IFERROR(VLOOKUP(A47,'基本情報（メール申込用）'!$B$7:$D$46,2,FALSE),""))</f>
        <v/>
      </c>
    </row>
    <row r="48" spans="1:9" ht="24" customHeight="1" x14ac:dyDescent="0.25">
      <c r="A48" s="98" t="str">
        <f>IFERROR(VLOOKUP(B48,'基本情報（メール申込用）'!$A$7:$B$46,2,FALSE),"")</f>
        <v/>
      </c>
      <c r="B48" s="144"/>
      <c r="C48" s="99"/>
      <c r="D48" s="100" t="str">
        <f>IFERROR(VLOOKUP($C48,'参加選手登録表 (メール申込用)'!$B$4:$G$54,5,FALSE),"")</f>
        <v/>
      </c>
      <c r="E48" s="99"/>
      <c r="F48" s="100" t="str">
        <f>IFERROR(VLOOKUP($E48,'参加馬登録表 (メール申込用)'!$B$5:$N$55,2,FALSE),"")</f>
        <v/>
      </c>
      <c r="G48" s="101" t="str">
        <f>IF(C48=0,"",IFERROR(IF('団体情報・合計（メール申込用）'!$C$3="","",'団体情報・合計（メール申込用）'!$C$3),""))</f>
        <v/>
      </c>
      <c r="H48" s="102"/>
      <c r="I48" s="103" t="str">
        <f>IF(H48="OP",IFERROR(VLOOKUP(A48,'基本情報（メール申込用）'!$B$7:$D$46,3,FALSE),""),IFERROR(VLOOKUP(A48,'基本情報（メール申込用）'!$B$7:$D$46,2,FALSE),""))</f>
        <v/>
      </c>
    </row>
    <row r="49" spans="1:9" ht="24" customHeight="1" x14ac:dyDescent="0.25">
      <c r="A49" s="98" t="str">
        <f>IFERROR(VLOOKUP(B49,'基本情報（メール申込用）'!$A$7:$B$46,2,FALSE),"")</f>
        <v/>
      </c>
      <c r="B49" s="144"/>
      <c r="C49" s="99"/>
      <c r="D49" s="100" t="str">
        <f>IFERROR(VLOOKUP($C49,'参加選手登録表 (メール申込用)'!$B$4:$G$54,5,FALSE),"")</f>
        <v/>
      </c>
      <c r="E49" s="99"/>
      <c r="F49" s="100" t="str">
        <f>IFERROR(VLOOKUP($E49,'参加馬登録表 (メール申込用)'!$B$5:$N$55,2,FALSE),"")</f>
        <v/>
      </c>
      <c r="G49" s="101" t="str">
        <f>IF(C49=0,"",IFERROR(IF('団体情報・合計（メール申込用）'!$C$3="","",'団体情報・合計（メール申込用）'!$C$3),""))</f>
        <v/>
      </c>
      <c r="H49" s="102"/>
      <c r="I49" s="103" t="str">
        <f>IF(H49="OP",IFERROR(VLOOKUP(A49,'基本情報（メール申込用）'!$B$7:$D$46,3,FALSE),""),IFERROR(VLOOKUP(A49,'基本情報（メール申込用）'!$B$7:$D$46,2,FALSE),""))</f>
        <v/>
      </c>
    </row>
    <row r="50" spans="1:9" ht="24" customHeight="1" x14ac:dyDescent="0.25">
      <c r="A50" s="98" t="str">
        <f>IFERROR(VLOOKUP(B50,'基本情報（メール申込用）'!$A$7:$B$46,2,FALSE),"")</f>
        <v/>
      </c>
      <c r="B50" s="144"/>
      <c r="C50" s="99"/>
      <c r="D50" s="100" t="str">
        <f>IFERROR(VLOOKUP($C50,'参加選手登録表 (メール申込用)'!$B$4:$G$54,5,FALSE),"")</f>
        <v/>
      </c>
      <c r="E50" s="99"/>
      <c r="F50" s="100" t="str">
        <f>IFERROR(VLOOKUP($E50,'参加馬登録表 (メール申込用)'!$B$5:$N$55,2,FALSE),"")</f>
        <v/>
      </c>
      <c r="G50" s="101" t="str">
        <f>IF(C50=0,"",IFERROR(IF('団体情報・合計（メール申込用）'!$C$3="","",'団体情報・合計（メール申込用）'!$C$3),""))</f>
        <v/>
      </c>
      <c r="H50" s="102"/>
      <c r="I50" s="103" t="str">
        <f>IF(H50="OP",IFERROR(VLOOKUP(A50,'基本情報（メール申込用）'!$B$7:$D$46,3,FALSE),""),IFERROR(VLOOKUP(A50,'基本情報（メール申込用）'!$B$7:$D$46,2,FALSE),""))</f>
        <v/>
      </c>
    </row>
    <row r="51" spans="1:9" ht="24" customHeight="1" x14ac:dyDescent="0.25">
      <c r="A51" s="98" t="str">
        <f>IFERROR(VLOOKUP(B51,'基本情報（メール申込用）'!$A$7:$B$46,2,FALSE),"")</f>
        <v/>
      </c>
      <c r="B51" s="144"/>
      <c r="C51" s="99"/>
      <c r="D51" s="100" t="str">
        <f>IFERROR(VLOOKUP($C51,'参加選手登録表 (メール申込用)'!$B$4:$G$54,5,FALSE),"")</f>
        <v/>
      </c>
      <c r="E51" s="99"/>
      <c r="F51" s="100" t="str">
        <f>IFERROR(VLOOKUP($E51,'参加馬登録表 (メール申込用)'!$B$5:$N$55,2,FALSE),"")</f>
        <v/>
      </c>
      <c r="G51" s="101" t="str">
        <f>IF(C51=0,"",IFERROR(IF('団体情報・合計（メール申込用）'!$C$3="","",'団体情報・合計（メール申込用）'!$C$3),""))</f>
        <v/>
      </c>
      <c r="H51" s="102"/>
      <c r="I51" s="103" t="str">
        <f>IF(H51="OP",IFERROR(VLOOKUP(A51,'基本情報（メール申込用）'!$B$7:$D$46,3,FALSE),""),IFERROR(VLOOKUP(A51,'基本情報（メール申込用）'!$B$7:$D$46,2,FALSE),""))</f>
        <v/>
      </c>
    </row>
    <row r="52" spans="1:9" ht="24" customHeight="1" x14ac:dyDescent="0.25">
      <c r="A52" s="98" t="str">
        <f>IFERROR(VLOOKUP(B52,'基本情報（メール申込用）'!$A$7:$B$46,2,FALSE),"")</f>
        <v/>
      </c>
      <c r="B52" s="144"/>
      <c r="C52" s="99"/>
      <c r="D52" s="100" t="str">
        <f>IFERROR(VLOOKUP($C52,'参加選手登録表 (メール申込用)'!$B$4:$G$54,5,FALSE),"")</f>
        <v/>
      </c>
      <c r="E52" s="99"/>
      <c r="F52" s="100" t="str">
        <f>IFERROR(VLOOKUP($E52,'参加馬登録表 (メール申込用)'!$B$5:$N$55,2,FALSE),"")</f>
        <v/>
      </c>
      <c r="G52" s="101" t="str">
        <f>IF(C52=0,"",IFERROR(IF('団体情報・合計（メール申込用）'!$C$3="","",'団体情報・合計（メール申込用）'!$C$3),""))</f>
        <v/>
      </c>
      <c r="H52" s="102"/>
      <c r="I52" s="103" t="str">
        <f>IF(H52="OP",IFERROR(VLOOKUP(A52,'基本情報（メール申込用）'!$B$7:$D$46,3,FALSE),""),IFERROR(VLOOKUP(A52,'基本情報（メール申込用）'!$B$7:$D$46,2,FALSE),""))</f>
        <v/>
      </c>
    </row>
    <row r="53" spans="1:9" ht="24" customHeight="1" x14ac:dyDescent="0.25">
      <c r="A53" s="98" t="str">
        <f>IFERROR(VLOOKUP(B53,'基本情報（メール申込用）'!$A$7:$B$46,2,FALSE),"")</f>
        <v/>
      </c>
      <c r="B53" s="144"/>
      <c r="C53" s="99"/>
      <c r="D53" s="100" t="str">
        <f>IFERROR(VLOOKUP($C53,'参加選手登録表 (メール申込用)'!$B$4:$G$54,5,FALSE),"")</f>
        <v/>
      </c>
      <c r="E53" s="99"/>
      <c r="F53" s="100" t="str">
        <f>IFERROR(VLOOKUP($E53,'参加馬登録表 (メール申込用)'!$B$5:$N$55,2,FALSE),"")</f>
        <v/>
      </c>
      <c r="G53" s="101" t="str">
        <f>IF(C53=0,"",IFERROR(IF('団体情報・合計（メール申込用）'!$C$3="","",'団体情報・合計（メール申込用）'!$C$3),""))</f>
        <v/>
      </c>
      <c r="H53" s="102"/>
      <c r="I53" s="103" t="str">
        <f>IF(H53="OP",IFERROR(VLOOKUP(A53,'基本情報（メール申込用）'!$B$7:$D$46,3,FALSE),""),IFERROR(VLOOKUP(A53,'基本情報（メール申込用）'!$B$7:$D$46,2,FALSE),""))</f>
        <v/>
      </c>
    </row>
    <row r="54" spans="1:9" ht="24" customHeight="1" thickBot="1" x14ac:dyDescent="0.3">
      <c r="A54" s="104" t="str">
        <f>IFERROR(VLOOKUP(B54,'基本情報（メール申込用）'!$A$7:$B$46,2,FALSE),"")</f>
        <v/>
      </c>
      <c r="B54" s="145"/>
      <c r="C54" s="54"/>
      <c r="D54" s="105" t="str">
        <f>IFERROR(VLOOKUP($C54,'参加選手登録表 (メール申込用)'!$B$4:$G$54,5,FALSE),"")</f>
        <v/>
      </c>
      <c r="E54" s="54"/>
      <c r="F54" s="105" t="str">
        <f>IFERROR(VLOOKUP($E54,'参加馬登録表 (メール申込用)'!$B$5:$N$55,2,FALSE),"")</f>
        <v/>
      </c>
      <c r="G54" s="106" t="str">
        <f>IF(C54=0,"",IFERROR(IF('団体情報・合計（メール申込用）'!$C$3="","",'団体情報・合計（メール申込用）'!$C$3),""))</f>
        <v/>
      </c>
      <c r="H54" s="55"/>
      <c r="I54" s="107" t="str">
        <f>IF(H54="OP",IFERROR(VLOOKUP(A54,'基本情報（メール申込用）'!$B$7:$D$46,3,FALSE),""),IFERROR(VLOOKUP(A54,'基本情報（メール申込用）'!$B$7:$D$46,2,FALSE),""))</f>
        <v/>
      </c>
    </row>
    <row r="55" spans="1:9" ht="24" customHeight="1" x14ac:dyDescent="0.25">
      <c r="A55" s="108" t="str">
        <f>IFERROR(VLOOKUP(B55,'基本情報（メール申込用）'!$A$7:$B$46,2,FALSE),"")</f>
        <v/>
      </c>
      <c r="B55" s="146"/>
      <c r="C55" s="30"/>
      <c r="D55" s="109" t="str">
        <f>IFERROR(VLOOKUP($C55,'参加選手登録表 (メール申込用)'!$B$4:$G$54,5,FALSE),"")</f>
        <v/>
      </c>
      <c r="E55" s="30"/>
      <c r="F55" s="109" t="str">
        <f>IFERROR(VLOOKUP($E55,'参加馬登録表 (メール申込用)'!$B$5:$N$55,2,FALSE),"")</f>
        <v/>
      </c>
      <c r="G55" s="110" t="str">
        <f>IF(C55=0,"",IFERROR(IF('団体情報・合計（メール申込用）'!$C$3="","",'団体情報・合計（メール申込用）'!$C$3),""))</f>
        <v/>
      </c>
      <c r="H55" s="31"/>
      <c r="I55" s="111" t="str">
        <f>IF(H55="OP",IFERROR(VLOOKUP(A55,'基本情報（メール申込用）'!$B$7:$D$46,3,FALSE),""),IFERROR(VLOOKUP(A55,'基本情報（メール申込用）'!$B$7:$D$46,2,FALSE),""))</f>
        <v/>
      </c>
    </row>
    <row r="56" spans="1:9" ht="24" customHeight="1" x14ac:dyDescent="0.25">
      <c r="A56" s="98" t="str">
        <f>IFERROR(VLOOKUP(B56,'基本情報（メール申込用）'!$A$7:$B$46,2,FALSE),"")</f>
        <v/>
      </c>
      <c r="B56" s="144"/>
      <c r="C56" s="99"/>
      <c r="D56" s="100" t="str">
        <f>IFERROR(VLOOKUP($C56,'参加選手登録表 (メール申込用)'!$B$4:$G$54,5,FALSE),"")</f>
        <v/>
      </c>
      <c r="E56" s="99"/>
      <c r="F56" s="100" t="str">
        <f>IFERROR(VLOOKUP($E56,'参加馬登録表 (メール申込用)'!$B$5:$N$55,2,FALSE),"")</f>
        <v/>
      </c>
      <c r="G56" s="101" t="str">
        <f>IF(C56=0,"",IFERROR(IF('団体情報・合計（メール申込用）'!$C$3="","",'団体情報・合計（メール申込用）'!$C$3),""))</f>
        <v/>
      </c>
      <c r="H56" s="102"/>
      <c r="I56" s="103" t="str">
        <f>IF(H56="OP",IFERROR(VLOOKUP(A56,'基本情報（メール申込用）'!$B$7:$D$46,3,FALSE),""),IFERROR(VLOOKUP(A56,'基本情報（メール申込用）'!$B$7:$D$46,2,FALSE),""))</f>
        <v/>
      </c>
    </row>
    <row r="57" spans="1:9" ht="24" customHeight="1" x14ac:dyDescent="0.25">
      <c r="A57" s="98" t="str">
        <f>IFERROR(VLOOKUP(B57,'基本情報（メール申込用）'!$A$7:$B$46,2,FALSE),"")</f>
        <v/>
      </c>
      <c r="B57" s="144"/>
      <c r="C57" s="99"/>
      <c r="D57" s="100" t="str">
        <f>IFERROR(VLOOKUP($C57,'参加選手登録表 (メール申込用)'!$B$4:$G$54,5,FALSE),"")</f>
        <v/>
      </c>
      <c r="E57" s="99"/>
      <c r="F57" s="100" t="str">
        <f>IFERROR(VLOOKUP($E57,'参加馬登録表 (メール申込用)'!$B$5:$N$55,2,FALSE),"")</f>
        <v/>
      </c>
      <c r="G57" s="101" t="str">
        <f>IF(C57=0,"",IFERROR(IF('団体情報・合計（メール申込用）'!$C$3="","",'団体情報・合計（メール申込用）'!$C$3),""))</f>
        <v/>
      </c>
      <c r="H57" s="102"/>
      <c r="I57" s="103" t="str">
        <f>IF(H57="OP",IFERROR(VLOOKUP(A57,'基本情報（メール申込用）'!$B$7:$D$46,3,FALSE),""),IFERROR(VLOOKUP(A57,'基本情報（メール申込用）'!$B$7:$D$46,2,FALSE),""))</f>
        <v/>
      </c>
    </row>
    <row r="58" spans="1:9" ht="24" customHeight="1" x14ac:dyDescent="0.25">
      <c r="A58" s="98" t="str">
        <f>IFERROR(VLOOKUP(B58,'基本情報（メール申込用）'!$A$7:$B$46,2,FALSE),"")</f>
        <v/>
      </c>
      <c r="B58" s="144"/>
      <c r="C58" s="99"/>
      <c r="D58" s="100" t="str">
        <f>IFERROR(VLOOKUP($C58,'参加選手登録表 (メール申込用)'!$B$4:$G$54,5,FALSE),"")</f>
        <v/>
      </c>
      <c r="E58" s="99"/>
      <c r="F58" s="100" t="str">
        <f>IFERROR(VLOOKUP($E58,'参加馬登録表 (メール申込用)'!$B$5:$N$55,2,FALSE),"")</f>
        <v/>
      </c>
      <c r="G58" s="101" t="str">
        <f>IF(C58=0,"",IFERROR(IF('団体情報・合計（メール申込用）'!$C$3="","",'団体情報・合計（メール申込用）'!$C$3),""))</f>
        <v/>
      </c>
      <c r="H58" s="102"/>
      <c r="I58" s="103" t="str">
        <f>IF(H58="OP",IFERROR(VLOOKUP(A58,'基本情報（メール申込用）'!$B$7:$D$46,3,FALSE),""),IFERROR(VLOOKUP(A58,'基本情報（メール申込用）'!$B$7:$D$46,2,FALSE),""))</f>
        <v/>
      </c>
    </row>
    <row r="59" spans="1:9" ht="24" customHeight="1" x14ac:dyDescent="0.25">
      <c r="A59" s="98" t="str">
        <f>IFERROR(VLOOKUP(B59,'基本情報（メール申込用）'!$A$7:$B$46,2,FALSE),"")</f>
        <v/>
      </c>
      <c r="B59" s="144"/>
      <c r="C59" s="99"/>
      <c r="D59" s="100" t="str">
        <f>IFERROR(VLOOKUP($C59,'参加選手登録表 (メール申込用)'!$B$4:$G$54,5,FALSE),"")</f>
        <v/>
      </c>
      <c r="E59" s="99"/>
      <c r="F59" s="100" t="str">
        <f>IFERROR(VLOOKUP($E59,'参加馬登録表 (メール申込用)'!$B$5:$N$55,2,FALSE),"")</f>
        <v/>
      </c>
      <c r="G59" s="101" t="str">
        <f>IF(C59=0,"",IFERROR(IF('団体情報・合計（メール申込用）'!$C$3="","",'団体情報・合計（メール申込用）'!$C$3),""))</f>
        <v/>
      </c>
      <c r="H59" s="102"/>
      <c r="I59" s="103" t="str">
        <f>IF(H59="OP",IFERROR(VLOOKUP(A59,'基本情報（メール申込用）'!$B$7:$D$46,3,FALSE),""),IFERROR(VLOOKUP(A59,'基本情報（メール申込用）'!$B$7:$D$46,2,FALSE),""))</f>
        <v/>
      </c>
    </row>
    <row r="60" spans="1:9" ht="24" customHeight="1" x14ac:dyDescent="0.25">
      <c r="A60" s="98" t="str">
        <f>IFERROR(VLOOKUP(B60,'基本情報（メール申込用）'!$A$7:$B$46,2,FALSE),"")</f>
        <v/>
      </c>
      <c r="B60" s="144"/>
      <c r="C60" s="99"/>
      <c r="D60" s="100" t="str">
        <f>IFERROR(VLOOKUP($C60,'参加選手登録表 (メール申込用)'!$B$4:$G$54,5,FALSE),"")</f>
        <v/>
      </c>
      <c r="E60" s="99"/>
      <c r="F60" s="100" t="str">
        <f>IFERROR(VLOOKUP($E60,'参加馬登録表 (メール申込用)'!$B$5:$N$55,2,FALSE),"")</f>
        <v/>
      </c>
      <c r="G60" s="101" t="str">
        <f>IF(C60=0,"",IFERROR(IF('団体情報・合計（メール申込用）'!$C$3="","",'団体情報・合計（メール申込用）'!$C$3),""))</f>
        <v/>
      </c>
      <c r="H60" s="102"/>
      <c r="I60" s="103" t="str">
        <f>IF(H60="OP",IFERROR(VLOOKUP(A60,'基本情報（メール申込用）'!$B$7:$D$46,3,FALSE),""),IFERROR(VLOOKUP(A60,'基本情報（メール申込用）'!$B$7:$D$46,2,FALSE),""))</f>
        <v/>
      </c>
    </row>
    <row r="61" spans="1:9" ht="24" customHeight="1" x14ac:dyDescent="0.25">
      <c r="A61" s="98" t="str">
        <f>IFERROR(VLOOKUP(B61,'基本情報（メール申込用）'!$A$7:$B$46,2,FALSE),"")</f>
        <v/>
      </c>
      <c r="B61" s="144"/>
      <c r="C61" s="99"/>
      <c r="D61" s="100" t="str">
        <f>IFERROR(VLOOKUP($C61,'参加選手登録表 (メール申込用)'!$B$4:$G$54,5,FALSE),"")</f>
        <v/>
      </c>
      <c r="E61" s="99"/>
      <c r="F61" s="100" t="str">
        <f>IFERROR(VLOOKUP($E61,'参加馬登録表 (メール申込用)'!$B$5:$N$55,2,FALSE),"")</f>
        <v/>
      </c>
      <c r="G61" s="101" t="str">
        <f>IF(C61=0,"",IFERROR(IF('団体情報・合計（メール申込用）'!$C$3="","",'団体情報・合計（メール申込用）'!$C$3),""))</f>
        <v/>
      </c>
      <c r="H61" s="102"/>
      <c r="I61" s="103" t="str">
        <f>IF(H61="OP",IFERROR(VLOOKUP(A61,'基本情報（メール申込用）'!$B$7:$D$46,3,FALSE),""),IFERROR(VLOOKUP(A61,'基本情報（メール申込用）'!$B$7:$D$46,2,FALSE),""))</f>
        <v/>
      </c>
    </row>
    <row r="62" spans="1:9" ht="24" customHeight="1" x14ac:dyDescent="0.25">
      <c r="A62" s="98" t="str">
        <f>IFERROR(VLOOKUP(B62,'基本情報（メール申込用）'!$A$7:$B$46,2,FALSE),"")</f>
        <v/>
      </c>
      <c r="B62" s="144"/>
      <c r="C62" s="99"/>
      <c r="D62" s="100" t="str">
        <f>IFERROR(VLOOKUP($C62,'参加選手登録表 (メール申込用)'!$B$4:$G$54,5,FALSE),"")</f>
        <v/>
      </c>
      <c r="E62" s="99"/>
      <c r="F62" s="100" t="str">
        <f>IFERROR(VLOOKUP($E62,'参加馬登録表 (メール申込用)'!$B$5:$N$55,2,FALSE),"")</f>
        <v/>
      </c>
      <c r="G62" s="101" t="str">
        <f>IF(C62=0,"",IFERROR(IF('団体情報・合計（メール申込用）'!$C$3="","",'団体情報・合計（メール申込用）'!$C$3),""))</f>
        <v/>
      </c>
      <c r="H62" s="102"/>
      <c r="I62" s="103" t="str">
        <f>IF(H62="OP",IFERROR(VLOOKUP(A62,'基本情報（メール申込用）'!$B$7:$D$46,3,FALSE),""),IFERROR(VLOOKUP(A62,'基本情報（メール申込用）'!$B$7:$D$46,2,FALSE),""))</f>
        <v/>
      </c>
    </row>
    <row r="63" spans="1:9" ht="24" customHeight="1" x14ac:dyDescent="0.25">
      <c r="A63" s="98" t="str">
        <f>IFERROR(VLOOKUP(B63,'基本情報（メール申込用）'!$A$7:$B$46,2,FALSE),"")</f>
        <v/>
      </c>
      <c r="B63" s="144"/>
      <c r="C63" s="99"/>
      <c r="D63" s="100" t="str">
        <f>IFERROR(VLOOKUP($C63,'参加選手登録表 (メール申込用)'!$B$4:$G$54,5,FALSE),"")</f>
        <v/>
      </c>
      <c r="E63" s="99"/>
      <c r="F63" s="100" t="str">
        <f>IFERROR(VLOOKUP($E63,'参加馬登録表 (メール申込用)'!$B$5:$N$55,2,FALSE),"")</f>
        <v/>
      </c>
      <c r="G63" s="101" t="str">
        <f>IF(C63=0,"",IFERROR(IF('団体情報・合計（メール申込用）'!$C$3="","",'団体情報・合計（メール申込用）'!$C$3),""))</f>
        <v/>
      </c>
      <c r="H63" s="102"/>
      <c r="I63" s="103" t="str">
        <f>IF(H63="OP",IFERROR(VLOOKUP(A63,'基本情報（メール申込用）'!$B$7:$D$46,3,FALSE),""),IFERROR(VLOOKUP(A63,'基本情報（メール申込用）'!$B$7:$D$46,2,FALSE),""))</f>
        <v/>
      </c>
    </row>
    <row r="64" spans="1:9" ht="24" customHeight="1" thickBot="1" x14ac:dyDescent="0.3">
      <c r="A64" s="112" t="str">
        <f>IFERROR(VLOOKUP(B64,'基本情報（メール申込用）'!$A$7:$B$46,2,FALSE),"")</f>
        <v/>
      </c>
      <c r="B64" s="147"/>
      <c r="C64" s="113"/>
      <c r="D64" s="114" t="str">
        <f>IFERROR(VLOOKUP($C64,'参加選手登録表 (メール申込用)'!$B$4:$G$54,5,FALSE),"")</f>
        <v/>
      </c>
      <c r="E64" s="113"/>
      <c r="F64" s="114" t="str">
        <f>IFERROR(VLOOKUP($E64,'参加馬登録表 (メール申込用)'!$B$5:$N$55,2,FALSE),"")</f>
        <v/>
      </c>
      <c r="G64" s="115" t="str">
        <f>IF(C64=0,"",IFERROR(IF('団体情報・合計（メール申込用）'!$C$3="","",'団体情報・合計（メール申込用）'!$C$3),""))</f>
        <v/>
      </c>
      <c r="H64" s="116"/>
      <c r="I64" s="117" t="str">
        <f>IF(H64="OP",IFERROR(VLOOKUP(A64,'基本情報（メール申込用）'!$B$7:$D$46,3,FALSE),""),IFERROR(VLOOKUP(A64,'基本情報（メール申込用）'!$B$7:$D$46,2,FALSE),""))</f>
        <v/>
      </c>
    </row>
    <row r="65" spans="1:9" ht="24" customHeight="1" x14ac:dyDescent="0.25">
      <c r="A65" s="118" t="str">
        <f>IFERROR(VLOOKUP(B65,'基本情報（メール申込用）'!$A$7:$B$46,2,FALSE),"")</f>
        <v/>
      </c>
      <c r="B65" s="148"/>
      <c r="C65" s="51"/>
      <c r="D65" s="119" t="str">
        <f>IFERROR(VLOOKUP($C65,'参加選手登録表 (メール申込用)'!$B$4:$G$54,5,FALSE),"")</f>
        <v/>
      </c>
      <c r="E65" s="51"/>
      <c r="F65" s="119" t="str">
        <f>IFERROR(VLOOKUP($E65,'参加馬登録表 (メール申込用)'!$B$5:$N$55,2,FALSE),"")</f>
        <v/>
      </c>
      <c r="G65" s="120" t="str">
        <f>IF(C65=0,"",IFERROR(IF('団体情報・合計（メール申込用）'!$C$3="","",'団体情報・合計（メール申込用）'!$C$3),""))</f>
        <v/>
      </c>
      <c r="H65" s="52"/>
      <c r="I65" s="121" t="str">
        <f>IF(H65="OP",IFERROR(VLOOKUP(A65,'基本情報（メール申込用）'!$B$7:$D$46,3,FALSE),""),IFERROR(VLOOKUP(A65,'基本情報（メール申込用）'!$B$7:$D$46,2,FALSE),""))</f>
        <v/>
      </c>
    </row>
    <row r="66" spans="1:9" ht="24" customHeight="1" x14ac:dyDescent="0.25">
      <c r="A66" s="98" t="str">
        <f>IFERROR(VLOOKUP(B66,'基本情報（メール申込用）'!$A$7:$B$46,2,FALSE),"")</f>
        <v/>
      </c>
      <c r="B66" s="144"/>
      <c r="C66" s="99"/>
      <c r="D66" s="100" t="str">
        <f>IFERROR(VLOOKUP($C66,'参加選手登録表 (メール申込用)'!$B$4:$G$54,5,FALSE),"")</f>
        <v/>
      </c>
      <c r="E66" s="99"/>
      <c r="F66" s="100" t="str">
        <f>IFERROR(VLOOKUP($E66,'参加馬登録表 (メール申込用)'!$B$5:$N$55,2,FALSE),"")</f>
        <v/>
      </c>
      <c r="G66" s="101" t="str">
        <f>IF(C66=0,"",IFERROR(IF('団体情報・合計（メール申込用）'!$C$3="","",'団体情報・合計（メール申込用）'!$C$3),""))</f>
        <v/>
      </c>
      <c r="H66" s="102"/>
      <c r="I66" s="103" t="str">
        <f>IF(H66="OP",IFERROR(VLOOKUP(A66,'基本情報（メール申込用）'!$B$7:$D$46,3,FALSE),""),IFERROR(VLOOKUP(A66,'基本情報（メール申込用）'!$B$7:$D$46,2,FALSE),""))</f>
        <v/>
      </c>
    </row>
    <row r="67" spans="1:9" ht="24" customHeight="1" x14ac:dyDescent="0.25">
      <c r="A67" s="98" t="str">
        <f>IFERROR(VLOOKUP(B67,'基本情報（メール申込用）'!$A$7:$B$46,2,FALSE),"")</f>
        <v/>
      </c>
      <c r="B67" s="144"/>
      <c r="C67" s="99"/>
      <c r="D67" s="100" t="str">
        <f>IFERROR(VLOOKUP($C67,'参加選手登録表 (メール申込用)'!$B$4:$G$54,5,FALSE),"")</f>
        <v/>
      </c>
      <c r="E67" s="99"/>
      <c r="F67" s="100" t="str">
        <f>IFERROR(VLOOKUP($E67,'参加馬登録表 (メール申込用)'!$B$5:$N$55,2,FALSE),"")</f>
        <v/>
      </c>
      <c r="G67" s="101" t="str">
        <f>IF(C67=0,"",IFERROR(IF('団体情報・合計（メール申込用）'!$C$3="","",'団体情報・合計（メール申込用）'!$C$3),""))</f>
        <v/>
      </c>
      <c r="H67" s="102"/>
      <c r="I67" s="103" t="str">
        <f>IF(H67="OP",IFERROR(VLOOKUP(A67,'基本情報（メール申込用）'!$B$7:$D$46,3,FALSE),""),IFERROR(VLOOKUP(A67,'基本情報（メール申込用）'!$B$7:$D$46,2,FALSE),""))</f>
        <v/>
      </c>
    </row>
    <row r="68" spans="1:9" ht="24" customHeight="1" x14ac:dyDescent="0.25">
      <c r="A68" s="98" t="str">
        <f>IFERROR(VLOOKUP(B68,'基本情報（メール申込用）'!$A$7:$B$46,2,FALSE),"")</f>
        <v/>
      </c>
      <c r="B68" s="144"/>
      <c r="C68" s="99"/>
      <c r="D68" s="100" t="str">
        <f>IFERROR(VLOOKUP($C68,'参加選手登録表 (メール申込用)'!$B$4:$G$54,5,FALSE),"")</f>
        <v/>
      </c>
      <c r="E68" s="99"/>
      <c r="F68" s="100" t="str">
        <f>IFERROR(VLOOKUP($E68,'参加馬登録表 (メール申込用)'!$B$5:$N$55,2,FALSE),"")</f>
        <v/>
      </c>
      <c r="G68" s="101" t="str">
        <f>IF(C68=0,"",IFERROR(IF('団体情報・合計（メール申込用）'!$C$3="","",'団体情報・合計（メール申込用）'!$C$3),""))</f>
        <v/>
      </c>
      <c r="H68" s="102"/>
      <c r="I68" s="103" t="str">
        <f>IF(H68="OP",IFERROR(VLOOKUP(A68,'基本情報（メール申込用）'!$B$7:$D$46,3,FALSE),""),IFERROR(VLOOKUP(A68,'基本情報（メール申込用）'!$B$7:$D$46,2,FALSE),""))</f>
        <v/>
      </c>
    </row>
    <row r="69" spans="1:9" ht="24" customHeight="1" x14ac:dyDescent="0.25">
      <c r="A69" s="98" t="str">
        <f>IFERROR(VLOOKUP(B69,'基本情報（メール申込用）'!$A$7:$B$46,2,FALSE),"")</f>
        <v/>
      </c>
      <c r="B69" s="144"/>
      <c r="C69" s="99"/>
      <c r="D69" s="100" t="str">
        <f>IFERROR(VLOOKUP($C69,'参加選手登録表 (メール申込用)'!$B$4:$G$54,5,FALSE),"")</f>
        <v/>
      </c>
      <c r="E69" s="99"/>
      <c r="F69" s="100" t="str">
        <f>IFERROR(VLOOKUP($E69,'参加馬登録表 (メール申込用)'!$B$5:$N$55,2,FALSE),"")</f>
        <v/>
      </c>
      <c r="G69" s="101" t="str">
        <f>IF(C69=0,"",IFERROR(IF('団体情報・合計（メール申込用）'!$C$3="","",'団体情報・合計（メール申込用）'!$C$3),""))</f>
        <v/>
      </c>
      <c r="H69" s="102"/>
      <c r="I69" s="103" t="str">
        <f>IF(H69="OP",IFERROR(VLOOKUP(A69,'基本情報（メール申込用）'!$B$7:$D$46,3,FALSE),""),IFERROR(VLOOKUP(A69,'基本情報（メール申込用）'!$B$7:$D$46,2,FALSE),""))</f>
        <v/>
      </c>
    </row>
    <row r="70" spans="1:9" ht="24" customHeight="1" x14ac:dyDescent="0.25">
      <c r="A70" s="98" t="str">
        <f>IFERROR(VLOOKUP(B70,'基本情報（メール申込用）'!$A$7:$B$46,2,FALSE),"")</f>
        <v/>
      </c>
      <c r="B70" s="144"/>
      <c r="C70" s="99"/>
      <c r="D70" s="100" t="str">
        <f>IFERROR(VLOOKUP($C70,'参加選手登録表 (メール申込用)'!$B$4:$G$54,5,FALSE),"")</f>
        <v/>
      </c>
      <c r="E70" s="99"/>
      <c r="F70" s="100" t="str">
        <f>IFERROR(VLOOKUP($E70,'参加馬登録表 (メール申込用)'!$B$5:$N$55,2,FALSE),"")</f>
        <v/>
      </c>
      <c r="G70" s="101" t="str">
        <f>IF(C70=0,"",IFERROR(IF('団体情報・合計（メール申込用）'!$C$3="","",'団体情報・合計（メール申込用）'!$C$3),""))</f>
        <v/>
      </c>
      <c r="H70" s="102"/>
      <c r="I70" s="103" t="str">
        <f>IF(H70="OP",IFERROR(VLOOKUP(A70,'基本情報（メール申込用）'!$B$7:$D$46,3,FALSE),""),IFERROR(VLOOKUP(A70,'基本情報（メール申込用）'!$B$7:$D$46,2,FALSE),""))</f>
        <v/>
      </c>
    </row>
    <row r="71" spans="1:9" ht="24" customHeight="1" x14ac:dyDescent="0.25">
      <c r="A71" s="98" t="str">
        <f>IFERROR(VLOOKUP(B71,'基本情報（メール申込用）'!$A$7:$B$46,2,FALSE),"")</f>
        <v/>
      </c>
      <c r="B71" s="144"/>
      <c r="C71" s="99"/>
      <c r="D71" s="100" t="str">
        <f>IFERROR(VLOOKUP($C71,'参加選手登録表 (メール申込用)'!$B$4:$G$54,5,FALSE),"")</f>
        <v/>
      </c>
      <c r="E71" s="99"/>
      <c r="F71" s="100" t="str">
        <f>IFERROR(VLOOKUP($E71,'参加馬登録表 (メール申込用)'!$B$5:$N$55,2,FALSE),"")</f>
        <v/>
      </c>
      <c r="G71" s="101" t="str">
        <f>IF(C71=0,"",IFERROR(IF('団体情報・合計（メール申込用）'!$C$3="","",'団体情報・合計（メール申込用）'!$C$3),""))</f>
        <v/>
      </c>
      <c r="H71" s="102"/>
      <c r="I71" s="103" t="str">
        <f>IF(H71="OP",IFERROR(VLOOKUP(A71,'基本情報（メール申込用）'!$B$7:$D$46,3,FALSE),""),IFERROR(VLOOKUP(A71,'基本情報（メール申込用）'!$B$7:$D$46,2,FALSE),""))</f>
        <v/>
      </c>
    </row>
    <row r="72" spans="1:9" ht="24" customHeight="1" x14ac:dyDescent="0.25">
      <c r="A72" s="98" t="str">
        <f>IFERROR(VLOOKUP(B72,'基本情報（メール申込用）'!$A$7:$B$46,2,FALSE),"")</f>
        <v/>
      </c>
      <c r="B72" s="144"/>
      <c r="C72" s="99"/>
      <c r="D72" s="100" t="str">
        <f>IFERROR(VLOOKUP($C72,'参加選手登録表 (メール申込用)'!$B$4:$G$54,5,FALSE),"")</f>
        <v/>
      </c>
      <c r="E72" s="99"/>
      <c r="F72" s="100" t="str">
        <f>IFERROR(VLOOKUP($E72,'参加馬登録表 (メール申込用)'!$B$5:$N$55,2,FALSE),"")</f>
        <v/>
      </c>
      <c r="G72" s="101" t="str">
        <f>IF(C72=0,"",IFERROR(IF('団体情報・合計（メール申込用）'!$C$3="","",'団体情報・合計（メール申込用）'!$C$3),""))</f>
        <v/>
      </c>
      <c r="H72" s="102"/>
      <c r="I72" s="103" t="str">
        <f>IF(H72="OP",IFERROR(VLOOKUP(A72,'基本情報（メール申込用）'!$B$7:$D$46,3,FALSE),""),IFERROR(VLOOKUP(A72,'基本情報（メール申込用）'!$B$7:$D$46,2,FALSE),""))</f>
        <v/>
      </c>
    </row>
    <row r="73" spans="1:9" ht="24" customHeight="1" x14ac:dyDescent="0.25">
      <c r="A73" s="98" t="str">
        <f>IFERROR(VLOOKUP(B73,'基本情報（メール申込用）'!$A$7:$B$46,2,FALSE),"")</f>
        <v/>
      </c>
      <c r="B73" s="144"/>
      <c r="C73" s="99"/>
      <c r="D73" s="100" t="str">
        <f>IFERROR(VLOOKUP($C73,'参加選手登録表 (メール申込用)'!$B$4:$G$54,5,FALSE),"")</f>
        <v/>
      </c>
      <c r="E73" s="99"/>
      <c r="F73" s="100" t="str">
        <f>IFERROR(VLOOKUP($E73,'参加馬登録表 (メール申込用)'!$B$5:$N$55,2,FALSE),"")</f>
        <v/>
      </c>
      <c r="G73" s="101" t="str">
        <f>IF(C73=0,"",IFERROR(IF('団体情報・合計（メール申込用）'!$C$3="","",'団体情報・合計（メール申込用）'!$C$3),""))</f>
        <v/>
      </c>
      <c r="H73" s="102"/>
      <c r="I73" s="103" t="str">
        <f>IF(H73="OP",IFERROR(VLOOKUP(A73,'基本情報（メール申込用）'!$B$7:$D$46,3,FALSE),""),IFERROR(VLOOKUP(A73,'基本情報（メール申込用）'!$B$7:$D$46,2,FALSE),""))</f>
        <v/>
      </c>
    </row>
    <row r="74" spans="1:9" ht="24" customHeight="1" thickBot="1" x14ac:dyDescent="0.3">
      <c r="A74" s="104" t="str">
        <f>IFERROR(VLOOKUP(B74,'基本情報（メール申込用）'!$A$7:$B$46,2,FALSE),"")</f>
        <v/>
      </c>
      <c r="B74" s="145"/>
      <c r="C74" s="54"/>
      <c r="D74" s="105" t="str">
        <f>IFERROR(VLOOKUP($C74,'参加選手登録表 (メール申込用)'!$B$4:$G$54,5,FALSE),"")</f>
        <v/>
      </c>
      <c r="E74" s="54"/>
      <c r="F74" s="105" t="str">
        <f>IFERROR(VLOOKUP($E74,'参加馬登録表 (メール申込用)'!$B$5:$N$55,2,FALSE),"")</f>
        <v/>
      </c>
      <c r="G74" s="106" t="str">
        <f>IF(C74=0,"",IFERROR(IF('団体情報・合計（メール申込用）'!$C$3="","",'団体情報・合計（メール申込用）'!$C$3),""))</f>
        <v/>
      </c>
      <c r="H74" s="55"/>
      <c r="I74" s="107" t="str">
        <f>IF(H74="OP",IFERROR(VLOOKUP(A74,'基本情報（メール申込用）'!$B$7:$D$46,3,FALSE),""),IFERROR(VLOOKUP(A74,'基本情報（メール申込用）'!$B$7:$D$46,2,FALSE),""))</f>
        <v/>
      </c>
    </row>
    <row r="75" spans="1:9" ht="24" customHeight="1" x14ac:dyDescent="0.25">
      <c r="A75" s="108" t="str">
        <f>IFERROR(VLOOKUP(B75,'基本情報（メール申込用）'!$A$7:$B$46,2,FALSE),"")</f>
        <v/>
      </c>
      <c r="B75" s="146"/>
      <c r="C75" s="30"/>
      <c r="D75" s="109" t="str">
        <f>IFERROR(VLOOKUP($C75,'参加選手登録表 (メール申込用)'!$B$4:$G$54,5,FALSE),"")</f>
        <v/>
      </c>
      <c r="E75" s="30"/>
      <c r="F75" s="109" t="str">
        <f>IFERROR(VLOOKUP($E75,'参加馬登録表 (メール申込用)'!$B$5:$N$55,2,FALSE),"")</f>
        <v/>
      </c>
      <c r="G75" s="110" t="str">
        <f>IF(C75=0,"",IFERROR(IF('団体情報・合計（メール申込用）'!$C$3="","",'団体情報・合計（メール申込用）'!$C$3),""))</f>
        <v/>
      </c>
      <c r="H75" s="31"/>
      <c r="I75" s="111" t="str">
        <f>IF(H75="OP",IFERROR(VLOOKUP(A75,'基本情報（メール申込用）'!$B$7:$D$46,3,FALSE),""),IFERROR(VLOOKUP(A75,'基本情報（メール申込用）'!$B$7:$D$46,2,FALSE),""))</f>
        <v/>
      </c>
    </row>
    <row r="76" spans="1:9" ht="24" customHeight="1" x14ac:dyDescent="0.25">
      <c r="A76" s="98" t="str">
        <f>IFERROR(VLOOKUP(B76,'基本情報（メール申込用）'!$A$7:$B$46,2,FALSE),"")</f>
        <v/>
      </c>
      <c r="B76" s="144"/>
      <c r="C76" s="99"/>
      <c r="D76" s="100" t="str">
        <f>IFERROR(VLOOKUP($C76,'参加選手登録表 (メール申込用)'!$B$4:$G$54,5,FALSE),"")</f>
        <v/>
      </c>
      <c r="E76" s="99"/>
      <c r="F76" s="100" t="str">
        <f>IFERROR(VLOOKUP($E76,'参加馬登録表 (メール申込用)'!$B$5:$N$55,2,FALSE),"")</f>
        <v/>
      </c>
      <c r="G76" s="101" t="str">
        <f>IF(C76=0,"",IFERROR(IF('団体情報・合計（メール申込用）'!$C$3="","",'団体情報・合計（メール申込用）'!$C$3),""))</f>
        <v/>
      </c>
      <c r="H76" s="102"/>
      <c r="I76" s="103" t="str">
        <f>IF(H76="OP",IFERROR(VLOOKUP(A76,'基本情報（メール申込用）'!$B$7:$D$46,3,FALSE),""),IFERROR(VLOOKUP(A76,'基本情報（メール申込用）'!$B$7:$D$46,2,FALSE),""))</f>
        <v/>
      </c>
    </row>
    <row r="77" spans="1:9" ht="24" customHeight="1" x14ac:dyDescent="0.25">
      <c r="A77" s="98" t="str">
        <f>IFERROR(VLOOKUP(B77,'基本情報（メール申込用）'!$A$7:$B$46,2,FALSE),"")</f>
        <v/>
      </c>
      <c r="B77" s="144"/>
      <c r="C77" s="99"/>
      <c r="D77" s="100" t="str">
        <f>IFERROR(VLOOKUP($C77,'参加選手登録表 (メール申込用)'!$B$4:$G$54,5,FALSE),"")</f>
        <v/>
      </c>
      <c r="E77" s="99"/>
      <c r="F77" s="100" t="str">
        <f>IFERROR(VLOOKUP($E77,'参加馬登録表 (メール申込用)'!$B$5:$N$55,2,FALSE),"")</f>
        <v/>
      </c>
      <c r="G77" s="101" t="str">
        <f>IF(C77=0,"",IFERROR(IF('団体情報・合計（メール申込用）'!$C$3="","",'団体情報・合計（メール申込用）'!$C$3),""))</f>
        <v/>
      </c>
      <c r="H77" s="102"/>
      <c r="I77" s="103" t="str">
        <f>IF(H77="OP",IFERROR(VLOOKUP(A77,'基本情報（メール申込用）'!$B$7:$D$46,3,FALSE),""),IFERROR(VLOOKUP(A77,'基本情報（メール申込用）'!$B$7:$D$46,2,FALSE),""))</f>
        <v/>
      </c>
    </row>
    <row r="78" spans="1:9" ht="24" customHeight="1" x14ac:dyDescent="0.25">
      <c r="A78" s="98" t="str">
        <f>IFERROR(VLOOKUP(B78,'基本情報（メール申込用）'!$A$7:$B$46,2,FALSE),"")</f>
        <v/>
      </c>
      <c r="B78" s="144"/>
      <c r="C78" s="99"/>
      <c r="D78" s="100" t="str">
        <f>IFERROR(VLOOKUP($C78,'参加選手登録表 (メール申込用)'!$B$4:$G$54,5,FALSE),"")</f>
        <v/>
      </c>
      <c r="E78" s="99"/>
      <c r="F78" s="100" t="str">
        <f>IFERROR(VLOOKUP($E78,'参加馬登録表 (メール申込用)'!$B$5:$N$55,2,FALSE),"")</f>
        <v/>
      </c>
      <c r="G78" s="101" t="str">
        <f>IF(C78=0,"",IFERROR(IF('団体情報・合計（メール申込用）'!$C$3="","",'団体情報・合計（メール申込用）'!$C$3),""))</f>
        <v/>
      </c>
      <c r="H78" s="102"/>
      <c r="I78" s="103" t="str">
        <f>IF(H78="OP",IFERROR(VLOOKUP(A78,'基本情報（メール申込用）'!$B$7:$D$46,3,FALSE),""),IFERROR(VLOOKUP(A78,'基本情報（メール申込用）'!$B$7:$D$46,2,FALSE),""))</f>
        <v/>
      </c>
    </row>
    <row r="79" spans="1:9" ht="24" customHeight="1" x14ac:dyDescent="0.25">
      <c r="A79" s="98" t="str">
        <f>IFERROR(VLOOKUP(B79,'基本情報（メール申込用）'!$A$7:$B$46,2,FALSE),"")</f>
        <v/>
      </c>
      <c r="B79" s="144"/>
      <c r="C79" s="99"/>
      <c r="D79" s="100" t="str">
        <f>IFERROR(VLOOKUP($C79,'参加選手登録表 (メール申込用)'!$B$4:$G$54,5,FALSE),"")</f>
        <v/>
      </c>
      <c r="E79" s="99"/>
      <c r="F79" s="100" t="str">
        <f>IFERROR(VLOOKUP($E79,'参加馬登録表 (メール申込用)'!$B$5:$N$55,2,FALSE),"")</f>
        <v/>
      </c>
      <c r="G79" s="101" t="str">
        <f>IF(C79=0,"",IFERROR(IF('団体情報・合計（メール申込用）'!$C$3="","",'団体情報・合計（メール申込用）'!$C$3),""))</f>
        <v/>
      </c>
      <c r="H79" s="102"/>
      <c r="I79" s="103" t="str">
        <f>IF(H79="OP",IFERROR(VLOOKUP(A79,'基本情報（メール申込用）'!$B$7:$D$46,3,FALSE),""),IFERROR(VLOOKUP(A79,'基本情報（メール申込用）'!$B$7:$D$46,2,FALSE),""))</f>
        <v/>
      </c>
    </row>
    <row r="80" spans="1:9" ht="24" customHeight="1" x14ac:dyDescent="0.25">
      <c r="A80" s="98" t="str">
        <f>IFERROR(VLOOKUP(B80,'基本情報（メール申込用）'!$A$7:$B$46,2,FALSE),"")</f>
        <v/>
      </c>
      <c r="B80" s="144"/>
      <c r="C80" s="99"/>
      <c r="D80" s="100" t="str">
        <f>IFERROR(VLOOKUP($C80,'参加選手登録表 (メール申込用)'!$B$4:$G$54,5,FALSE),"")</f>
        <v/>
      </c>
      <c r="E80" s="99"/>
      <c r="F80" s="100" t="str">
        <f>IFERROR(VLOOKUP($E80,'参加馬登録表 (メール申込用)'!$B$5:$N$55,2,FALSE),"")</f>
        <v/>
      </c>
      <c r="G80" s="101" t="str">
        <f>IF(C80=0,"",IFERROR(IF('団体情報・合計（メール申込用）'!$C$3="","",'団体情報・合計（メール申込用）'!$C$3),""))</f>
        <v/>
      </c>
      <c r="H80" s="102"/>
      <c r="I80" s="103" t="str">
        <f>IF(H80="OP",IFERROR(VLOOKUP(A80,'基本情報（メール申込用）'!$B$7:$D$46,3,FALSE),""),IFERROR(VLOOKUP(A80,'基本情報（メール申込用）'!$B$7:$D$46,2,FALSE),""))</f>
        <v/>
      </c>
    </row>
    <row r="81" spans="1:9" ht="24" customHeight="1" x14ac:dyDescent="0.25">
      <c r="A81" s="98" t="str">
        <f>IFERROR(VLOOKUP(B81,'基本情報（メール申込用）'!$A$7:$B$46,2,FALSE),"")</f>
        <v/>
      </c>
      <c r="B81" s="144"/>
      <c r="C81" s="99"/>
      <c r="D81" s="100" t="str">
        <f>IFERROR(VLOOKUP($C81,'参加選手登録表 (メール申込用)'!$B$4:$G$54,5,FALSE),"")</f>
        <v/>
      </c>
      <c r="E81" s="99"/>
      <c r="F81" s="100" t="str">
        <f>IFERROR(VLOOKUP($E81,'参加馬登録表 (メール申込用)'!$B$5:$N$55,2,FALSE),"")</f>
        <v/>
      </c>
      <c r="G81" s="101" t="str">
        <f>IF(C81=0,"",IFERROR(IF('団体情報・合計（メール申込用）'!$C$3="","",'団体情報・合計（メール申込用）'!$C$3),""))</f>
        <v/>
      </c>
      <c r="H81" s="102"/>
      <c r="I81" s="103" t="str">
        <f>IF(H81="OP",IFERROR(VLOOKUP(A81,'基本情報（メール申込用）'!$B$7:$D$46,3,FALSE),""),IFERROR(VLOOKUP(A81,'基本情報（メール申込用）'!$B$7:$D$46,2,FALSE),""))</f>
        <v/>
      </c>
    </row>
    <row r="82" spans="1:9" ht="24" customHeight="1" x14ac:dyDescent="0.25">
      <c r="A82" s="98" t="str">
        <f>IFERROR(VLOOKUP(B82,'基本情報（メール申込用）'!$A$7:$B$46,2,FALSE),"")</f>
        <v/>
      </c>
      <c r="B82" s="144"/>
      <c r="C82" s="99"/>
      <c r="D82" s="100" t="str">
        <f>IFERROR(VLOOKUP($C82,'参加選手登録表 (メール申込用)'!$B$4:$G$54,5,FALSE),"")</f>
        <v/>
      </c>
      <c r="E82" s="99"/>
      <c r="F82" s="100" t="str">
        <f>IFERROR(VLOOKUP($E82,'参加馬登録表 (メール申込用)'!$B$5:$N$55,2,FALSE),"")</f>
        <v/>
      </c>
      <c r="G82" s="101" t="str">
        <f>IF(C82=0,"",IFERROR(IF('団体情報・合計（メール申込用）'!$C$3="","",'団体情報・合計（メール申込用）'!$C$3),""))</f>
        <v/>
      </c>
      <c r="H82" s="102"/>
      <c r="I82" s="103" t="str">
        <f>IF(H82="OP",IFERROR(VLOOKUP(A82,'基本情報（メール申込用）'!$B$7:$D$46,3,FALSE),""),IFERROR(VLOOKUP(A82,'基本情報（メール申込用）'!$B$7:$D$46,2,FALSE),""))</f>
        <v/>
      </c>
    </row>
    <row r="83" spans="1:9" ht="24" customHeight="1" x14ac:dyDescent="0.25">
      <c r="A83" s="98" t="str">
        <f>IFERROR(VLOOKUP(B83,'基本情報（メール申込用）'!$A$7:$B$46,2,FALSE),"")</f>
        <v/>
      </c>
      <c r="B83" s="144"/>
      <c r="C83" s="99"/>
      <c r="D83" s="100" t="str">
        <f>IFERROR(VLOOKUP($C83,'参加選手登録表 (メール申込用)'!$B$4:$G$54,5,FALSE),"")</f>
        <v/>
      </c>
      <c r="E83" s="99"/>
      <c r="F83" s="100" t="str">
        <f>IFERROR(VLOOKUP($E83,'参加馬登録表 (メール申込用)'!$B$5:$N$55,2,FALSE),"")</f>
        <v/>
      </c>
      <c r="G83" s="101" t="str">
        <f>IF(C83=0,"",IFERROR(IF('団体情報・合計（メール申込用）'!$C$3="","",'団体情報・合計（メール申込用）'!$C$3),""))</f>
        <v/>
      </c>
      <c r="H83" s="102"/>
      <c r="I83" s="103" t="str">
        <f>IF(H83="OP",IFERROR(VLOOKUP(A83,'基本情報（メール申込用）'!$B$7:$D$46,3,FALSE),""),IFERROR(VLOOKUP(A83,'基本情報（メール申込用）'!$B$7:$D$46,2,FALSE),""))</f>
        <v/>
      </c>
    </row>
    <row r="84" spans="1:9" ht="24" customHeight="1" thickBot="1" x14ac:dyDescent="0.3">
      <c r="A84" s="112" t="str">
        <f>IFERROR(VLOOKUP(B84,'基本情報（メール申込用）'!$A$7:$B$46,2,FALSE),"")</f>
        <v/>
      </c>
      <c r="B84" s="147"/>
      <c r="C84" s="113"/>
      <c r="D84" s="114" t="str">
        <f>IFERROR(VLOOKUP($C84,'参加選手登録表 (メール申込用)'!$B$4:$G$54,5,FALSE),"")</f>
        <v/>
      </c>
      <c r="E84" s="113"/>
      <c r="F84" s="114" t="str">
        <f>IFERROR(VLOOKUP($E84,'参加馬登録表 (メール申込用)'!$B$5:$N$55,2,FALSE),"")</f>
        <v/>
      </c>
      <c r="G84" s="115" t="str">
        <f>IF(C84=0,"",IFERROR(IF('団体情報・合計（メール申込用）'!$C$3="","",'団体情報・合計（メール申込用）'!$C$3),""))</f>
        <v/>
      </c>
      <c r="H84" s="116"/>
      <c r="I84" s="117" t="str">
        <f>IF(H84="OP",IFERROR(VLOOKUP(A84,'基本情報（メール申込用）'!$B$7:$D$46,3,FALSE),""),IFERROR(VLOOKUP(A84,'基本情報（メール申込用）'!$B$7:$D$46,2,FALSE),""))</f>
        <v/>
      </c>
    </row>
    <row r="85" spans="1:9" ht="24" customHeight="1" x14ac:dyDescent="0.25">
      <c r="A85" s="118" t="str">
        <f>IFERROR(VLOOKUP(B85,'基本情報（メール申込用）'!$A$7:$B$46,2,FALSE),"")</f>
        <v/>
      </c>
      <c r="B85" s="148"/>
      <c r="C85" s="51"/>
      <c r="D85" s="119" t="str">
        <f>IFERROR(VLOOKUP($C85,'参加選手登録表 (メール申込用)'!$B$4:$G$54,5,FALSE),"")</f>
        <v/>
      </c>
      <c r="E85" s="51"/>
      <c r="F85" s="119" t="str">
        <f>IFERROR(VLOOKUP($E85,'参加馬登録表 (メール申込用)'!$B$5:$N$55,2,FALSE),"")</f>
        <v/>
      </c>
      <c r="G85" s="120" t="str">
        <f>IF(C85=0,"",IFERROR(IF('団体情報・合計（メール申込用）'!$C$3="","",'団体情報・合計（メール申込用）'!$C$3),""))</f>
        <v/>
      </c>
      <c r="H85" s="52"/>
      <c r="I85" s="121" t="str">
        <f>IF(H85="OP",IFERROR(VLOOKUP(A85,'基本情報（メール申込用）'!$B$7:$D$46,3,FALSE),""),IFERROR(VLOOKUP(A85,'基本情報（メール申込用）'!$B$7:$D$46,2,FALSE),""))</f>
        <v/>
      </c>
    </row>
    <row r="86" spans="1:9" ht="24" customHeight="1" x14ac:dyDescent="0.25">
      <c r="A86" s="98" t="str">
        <f>IFERROR(VLOOKUP(B86,'基本情報（メール申込用）'!$A$7:$B$46,2,FALSE),"")</f>
        <v/>
      </c>
      <c r="B86" s="144"/>
      <c r="C86" s="99"/>
      <c r="D86" s="100" t="str">
        <f>IFERROR(VLOOKUP($C86,'参加選手登録表 (メール申込用)'!$B$4:$G$54,5,FALSE),"")</f>
        <v/>
      </c>
      <c r="E86" s="99"/>
      <c r="F86" s="100" t="str">
        <f>IFERROR(VLOOKUP($E86,'参加馬登録表 (メール申込用)'!$B$5:$N$55,2,FALSE),"")</f>
        <v/>
      </c>
      <c r="G86" s="101" t="str">
        <f>IF(C86=0,"",IFERROR(IF('団体情報・合計（メール申込用）'!$C$3="","",'団体情報・合計（メール申込用）'!$C$3),""))</f>
        <v/>
      </c>
      <c r="H86" s="102"/>
      <c r="I86" s="103" t="str">
        <f>IF(H86="OP",IFERROR(VLOOKUP(A86,'基本情報（メール申込用）'!$B$7:$D$46,3,FALSE),""),IFERROR(VLOOKUP(A86,'基本情報（メール申込用）'!$B$7:$D$46,2,FALSE),""))</f>
        <v/>
      </c>
    </row>
    <row r="87" spans="1:9" ht="24" customHeight="1" x14ac:dyDescent="0.25">
      <c r="A87" s="98" t="str">
        <f>IFERROR(VLOOKUP(B87,'基本情報（メール申込用）'!$A$7:$B$46,2,FALSE),"")</f>
        <v/>
      </c>
      <c r="B87" s="144"/>
      <c r="C87" s="99"/>
      <c r="D87" s="100" t="str">
        <f>IFERROR(VLOOKUP($C87,'参加選手登録表 (メール申込用)'!$B$4:$G$54,5,FALSE),"")</f>
        <v/>
      </c>
      <c r="E87" s="99"/>
      <c r="F87" s="100" t="str">
        <f>IFERROR(VLOOKUP($E87,'参加馬登録表 (メール申込用)'!$B$5:$N$55,2,FALSE),"")</f>
        <v/>
      </c>
      <c r="G87" s="101" t="str">
        <f>IF(C87=0,"",IFERROR(IF('団体情報・合計（メール申込用）'!$C$3="","",'団体情報・合計（メール申込用）'!$C$3),""))</f>
        <v/>
      </c>
      <c r="H87" s="102"/>
      <c r="I87" s="103" t="str">
        <f>IF(H87="OP",IFERROR(VLOOKUP(A87,'基本情報（メール申込用）'!$B$7:$D$46,3,FALSE),""),IFERROR(VLOOKUP(A87,'基本情報（メール申込用）'!$B$7:$D$46,2,FALSE),""))</f>
        <v/>
      </c>
    </row>
    <row r="88" spans="1:9" ht="24" customHeight="1" x14ac:dyDescent="0.25">
      <c r="A88" s="98" t="str">
        <f>IFERROR(VLOOKUP(B88,'基本情報（メール申込用）'!$A$7:$B$46,2,FALSE),"")</f>
        <v/>
      </c>
      <c r="B88" s="144"/>
      <c r="C88" s="99"/>
      <c r="D88" s="100" t="str">
        <f>IFERROR(VLOOKUP($C88,'参加選手登録表 (メール申込用)'!$B$4:$G$54,5,FALSE),"")</f>
        <v/>
      </c>
      <c r="E88" s="99"/>
      <c r="F88" s="100" t="str">
        <f>IFERROR(VLOOKUP($E88,'参加馬登録表 (メール申込用)'!$B$5:$N$55,2,FALSE),"")</f>
        <v/>
      </c>
      <c r="G88" s="101" t="str">
        <f>IF(C88=0,"",IFERROR(IF('団体情報・合計（メール申込用）'!$C$3="","",'団体情報・合計（メール申込用）'!$C$3),""))</f>
        <v/>
      </c>
      <c r="H88" s="102"/>
      <c r="I88" s="103" t="str">
        <f>IF(H88="OP",IFERROR(VLOOKUP(A88,'基本情報（メール申込用）'!$B$7:$D$46,3,FALSE),""),IFERROR(VLOOKUP(A88,'基本情報（メール申込用）'!$B$7:$D$46,2,FALSE),""))</f>
        <v/>
      </c>
    </row>
    <row r="89" spans="1:9" ht="24" customHeight="1" x14ac:dyDescent="0.25">
      <c r="A89" s="98" t="str">
        <f>IFERROR(VLOOKUP(B89,'基本情報（メール申込用）'!$A$7:$B$46,2,FALSE),"")</f>
        <v/>
      </c>
      <c r="B89" s="144"/>
      <c r="C89" s="99"/>
      <c r="D89" s="100" t="str">
        <f>IFERROR(VLOOKUP($C89,'参加選手登録表 (メール申込用)'!$B$4:$G$54,5,FALSE),"")</f>
        <v/>
      </c>
      <c r="E89" s="99"/>
      <c r="F89" s="100" t="str">
        <f>IFERROR(VLOOKUP($E89,'参加馬登録表 (メール申込用)'!$B$5:$N$55,2,FALSE),"")</f>
        <v/>
      </c>
      <c r="G89" s="101" t="str">
        <f>IF(C89=0,"",IFERROR(IF('団体情報・合計（メール申込用）'!$C$3="","",'団体情報・合計（メール申込用）'!$C$3),""))</f>
        <v/>
      </c>
      <c r="H89" s="102"/>
      <c r="I89" s="103" t="str">
        <f>IF(H89="OP",IFERROR(VLOOKUP(A89,'基本情報（メール申込用）'!$B$7:$D$46,3,FALSE),""),IFERROR(VLOOKUP(A89,'基本情報（メール申込用）'!$B$7:$D$46,2,FALSE),""))</f>
        <v/>
      </c>
    </row>
    <row r="90" spans="1:9" ht="24" customHeight="1" x14ac:dyDescent="0.25">
      <c r="A90" s="98" t="str">
        <f>IFERROR(VLOOKUP(B90,'基本情報（メール申込用）'!$A$7:$B$46,2,FALSE),"")</f>
        <v/>
      </c>
      <c r="B90" s="144"/>
      <c r="C90" s="99"/>
      <c r="D90" s="100" t="str">
        <f>IFERROR(VLOOKUP($C90,'参加選手登録表 (メール申込用)'!$B$4:$G$54,5,FALSE),"")</f>
        <v/>
      </c>
      <c r="E90" s="99"/>
      <c r="F90" s="100" t="str">
        <f>IFERROR(VLOOKUP($E90,'参加馬登録表 (メール申込用)'!$B$5:$N$55,2,FALSE),"")</f>
        <v/>
      </c>
      <c r="G90" s="101" t="str">
        <f>IF(C90=0,"",IFERROR(IF('団体情報・合計（メール申込用）'!$C$3="","",'団体情報・合計（メール申込用）'!$C$3),""))</f>
        <v/>
      </c>
      <c r="H90" s="102"/>
      <c r="I90" s="103" t="str">
        <f>IF(H90="OP",IFERROR(VLOOKUP(A90,'基本情報（メール申込用）'!$B$7:$D$46,3,FALSE),""),IFERROR(VLOOKUP(A90,'基本情報（メール申込用）'!$B$7:$D$46,2,FALSE),""))</f>
        <v/>
      </c>
    </row>
    <row r="91" spans="1:9" ht="24" customHeight="1" x14ac:dyDescent="0.25">
      <c r="A91" s="98" t="str">
        <f>IFERROR(VLOOKUP(B91,'基本情報（メール申込用）'!$A$7:$B$46,2,FALSE),"")</f>
        <v/>
      </c>
      <c r="B91" s="144"/>
      <c r="C91" s="99"/>
      <c r="D91" s="100" t="str">
        <f>IFERROR(VLOOKUP($C91,'参加選手登録表 (メール申込用)'!$B$4:$G$54,5,FALSE),"")</f>
        <v/>
      </c>
      <c r="E91" s="99"/>
      <c r="F91" s="100" t="str">
        <f>IFERROR(VLOOKUP($E91,'参加馬登録表 (メール申込用)'!$B$5:$N$55,2,FALSE),"")</f>
        <v/>
      </c>
      <c r="G91" s="101" t="str">
        <f>IF(C91=0,"",IFERROR(IF('団体情報・合計（メール申込用）'!$C$3="","",'団体情報・合計（メール申込用）'!$C$3),""))</f>
        <v/>
      </c>
      <c r="H91" s="102"/>
      <c r="I91" s="103" t="str">
        <f>IF(H91="OP",IFERROR(VLOOKUP(A91,'基本情報（メール申込用）'!$B$7:$D$46,3,FALSE),""),IFERROR(VLOOKUP(A91,'基本情報（メール申込用）'!$B$7:$D$46,2,FALSE),""))</f>
        <v/>
      </c>
    </row>
    <row r="92" spans="1:9" ht="24" customHeight="1" x14ac:dyDescent="0.25">
      <c r="A92" s="98" t="str">
        <f>IFERROR(VLOOKUP(B92,'基本情報（メール申込用）'!$A$7:$B$46,2,FALSE),"")</f>
        <v/>
      </c>
      <c r="B92" s="144"/>
      <c r="C92" s="99"/>
      <c r="D92" s="100" t="str">
        <f>IFERROR(VLOOKUP($C92,'参加選手登録表 (メール申込用)'!$B$4:$G$54,5,FALSE),"")</f>
        <v/>
      </c>
      <c r="E92" s="99"/>
      <c r="F92" s="100" t="str">
        <f>IFERROR(VLOOKUP($E92,'参加馬登録表 (メール申込用)'!$B$5:$N$55,2,FALSE),"")</f>
        <v/>
      </c>
      <c r="G92" s="101" t="str">
        <f>IF(C92=0,"",IFERROR(IF('団体情報・合計（メール申込用）'!$C$3="","",'団体情報・合計（メール申込用）'!$C$3),""))</f>
        <v/>
      </c>
      <c r="H92" s="102"/>
      <c r="I92" s="103" t="str">
        <f>IF(H92="OP",IFERROR(VLOOKUP(A92,'基本情報（メール申込用）'!$B$7:$D$46,3,FALSE),""),IFERROR(VLOOKUP(A92,'基本情報（メール申込用）'!$B$7:$D$46,2,FALSE),""))</f>
        <v/>
      </c>
    </row>
    <row r="93" spans="1:9" ht="24" customHeight="1" x14ac:dyDescent="0.25">
      <c r="A93" s="98" t="str">
        <f>IFERROR(VLOOKUP(B93,'基本情報（メール申込用）'!$A$7:$B$46,2,FALSE),"")</f>
        <v/>
      </c>
      <c r="B93" s="144"/>
      <c r="C93" s="99"/>
      <c r="D93" s="100" t="str">
        <f>IFERROR(VLOOKUP($C93,'参加選手登録表 (メール申込用)'!$B$4:$G$54,5,FALSE),"")</f>
        <v/>
      </c>
      <c r="E93" s="99"/>
      <c r="F93" s="100" t="str">
        <f>IFERROR(VLOOKUP($E93,'参加馬登録表 (メール申込用)'!$B$5:$N$55,2,FALSE),"")</f>
        <v/>
      </c>
      <c r="G93" s="101" t="str">
        <f>IF(C93=0,"",IFERROR(IF('団体情報・合計（メール申込用）'!$C$3="","",'団体情報・合計（メール申込用）'!$C$3),""))</f>
        <v/>
      </c>
      <c r="H93" s="102"/>
      <c r="I93" s="103" t="str">
        <f>IF(H93="OP",IFERROR(VLOOKUP(A93,'基本情報（メール申込用）'!$B$7:$D$46,3,FALSE),""),IFERROR(VLOOKUP(A93,'基本情報（メール申込用）'!$B$7:$D$46,2,FALSE),""))</f>
        <v/>
      </c>
    </row>
    <row r="94" spans="1:9" ht="24" customHeight="1" thickBot="1" x14ac:dyDescent="0.3">
      <c r="A94" s="104" t="str">
        <f>IFERROR(VLOOKUP(B94,'基本情報（メール申込用）'!$A$7:$B$46,2,FALSE),"")</f>
        <v/>
      </c>
      <c r="B94" s="145"/>
      <c r="C94" s="54"/>
      <c r="D94" s="105" t="str">
        <f>IFERROR(VLOOKUP($C94,'参加選手登録表 (メール申込用)'!$B$4:$G$54,5,FALSE),"")</f>
        <v/>
      </c>
      <c r="E94" s="54"/>
      <c r="F94" s="105" t="str">
        <f>IFERROR(VLOOKUP($E94,'参加馬登録表 (メール申込用)'!$B$5:$N$55,2,FALSE),"")</f>
        <v/>
      </c>
      <c r="G94" s="106" t="str">
        <f>IF(C94=0,"",IFERROR(IF('団体情報・合計（メール申込用）'!$C$3="","",'団体情報・合計（メール申込用）'!$C$3),""))</f>
        <v/>
      </c>
      <c r="H94" s="55"/>
      <c r="I94" s="107" t="str">
        <f>IF(H94="OP",IFERROR(VLOOKUP(A94,'基本情報（メール申込用）'!$B$7:$D$46,3,FALSE),""),IFERROR(VLOOKUP(A94,'基本情報（メール申込用）'!$B$7:$D$46,2,FALSE),""))</f>
        <v/>
      </c>
    </row>
    <row r="95" spans="1:9" ht="24" customHeight="1" x14ac:dyDescent="0.25">
      <c r="A95" s="108" t="str">
        <f>IFERROR(VLOOKUP(B95,'基本情報（メール申込用）'!$A$7:$B$46,2,FALSE),"")</f>
        <v/>
      </c>
      <c r="B95" s="146"/>
      <c r="C95" s="30"/>
      <c r="D95" s="109" t="str">
        <f>IFERROR(VLOOKUP($C95,'参加選手登録表 (メール申込用)'!$B$4:$G$54,5,FALSE),"")</f>
        <v/>
      </c>
      <c r="E95" s="30"/>
      <c r="F95" s="109" t="str">
        <f>IFERROR(VLOOKUP($E95,'参加馬登録表 (メール申込用)'!$B$5:$N$55,2,FALSE),"")</f>
        <v/>
      </c>
      <c r="G95" s="110" t="str">
        <f>IF(C95=0,"",IFERROR(IF('団体情報・合計（メール申込用）'!$C$3="","",'団体情報・合計（メール申込用）'!$C$3),""))</f>
        <v/>
      </c>
      <c r="H95" s="31"/>
      <c r="I95" s="111" t="str">
        <f>IF(H95="OP",IFERROR(VLOOKUP(A95,'基本情報（メール申込用）'!$B$7:$D$46,3,FALSE),""),IFERROR(VLOOKUP(A95,'基本情報（メール申込用）'!$B$7:$D$46,2,FALSE),""))</f>
        <v/>
      </c>
    </row>
    <row r="96" spans="1:9" ht="24" customHeight="1" x14ac:dyDescent="0.25">
      <c r="A96" s="98" t="str">
        <f>IFERROR(VLOOKUP(B96,'基本情報（メール申込用）'!$A$7:$B$46,2,FALSE),"")</f>
        <v/>
      </c>
      <c r="B96" s="144"/>
      <c r="C96" s="99"/>
      <c r="D96" s="100" t="str">
        <f>IFERROR(VLOOKUP($C96,'参加選手登録表 (メール申込用)'!$B$4:$G$54,5,FALSE),"")</f>
        <v/>
      </c>
      <c r="E96" s="99"/>
      <c r="F96" s="100" t="str">
        <f>IFERROR(VLOOKUP($E96,'参加馬登録表 (メール申込用)'!$B$5:$N$55,2,FALSE),"")</f>
        <v/>
      </c>
      <c r="G96" s="101" t="str">
        <f>IF(C96=0,"",IFERROR(IF('団体情報・合計（メール申込用）'!$C$3="","",'団体情報・合計（メール申込用）'!$C$3),""))</f>
        <v/>
      </c>
      <c r="H96" s="102"/>
      <c r="I96" s="103" t="str">
        <f>IF(H96="OP",IFERROR(VLOOKUP(A96,'基本情報（メール申込用）'!$B$7:$D$46,3,FALSE),""),IFERROR(VLOOKUP(A96,'基本情報（メール申込用）'!$B$7:$D$46,2,FALSE),""))</f>
        <v/>
      </c>
    </row>
    <row r="97" spans="1:9" ht="24" customHeight="1" x14ac:dyDescent="0.25">
      <c r="A97" s="98" t="str">
        <f>IFERROR(VLOOKUP(B97,'基本情報（メール申込用）'!$A$7:$B$46,2,FALSE),"")</f>
        <v/>
      </c>
      <c r="B97" s="144"/>
      <c r="C97" s="99"/>
      <c r="D97" s="100" t="str">
        <f>IFERROR(VLOOKUP($C97,'参加選手登録表 (メール申込用)'!$B$4:$G$54,5,FALSE),"")</f>
        <v/>
      </c>
      <c r="E97" s="99"/>
      <c r="F97" s="100" t="str">
        <f>IFERROR(VLOOKUP($E97,'参加馬登録表 (メール申込用)'!$B$5:$N$55,2,FALSE),"")</f>
        <v/>
      </c>
      <c r="G97" s="101" t="str">
        <f>IF(C97=0,"",IFERROR(IF('団体情報・合計（メール申込用）'!$C$3="","",'団体情報・合計（メール申込用）'!$C$3),""))</f>
        <v/>
      </c>
      <c r="H97" s="102"/>
      <c r="I97" s="103" t="str">
        <f>IF(H97="OP",IFERROR(VLOOKUP(A97,'基本情報（メール申込用）'!$B$7:$D$46,3,FALSE),""),IFERROR(VLOOKUP(A97,'基本情報（メール申込用）'!$B$7:$D$46,2,FALSE),""))</f>
        <v/>
      </c>
    </row>
    <row r="98" spans="1:9" ht="24" customHeight="1" x14ac:dyDescent="0.25">
      <c r="A98" s="98" t="str">
        <f>IFERROR(VLOOKUP(B98,'基本情報（メール申込用）'!$A$7:$B$46,2,FALSE),"")</f>
        <v/>
      </c>
      <c r="B98" s="144"/>
      <c r="C98" s="99"/>
      <c r="D98" s="100" t="str">
        <f>IFERROR(VLOOKUP($C98,'参加選手登録表 (メール申込用)'!$B$4:$G$54,5,FALSE),"")</f>
        <v/>
      </c>
      <c r="E98" s="99"/>
      <c r="F98" s="100" t="str">
        <f>IFERROR(VLOOKUP($E98,'参加馬登録表 (メール申込用)'!$B$5:$N$55,2,FALSE),"")</f>
        <v/>
      </c>
      <c r="G98" s="101" t="str">
        <f>IF(C98=0,"",IFERROR(IF('団体情報・合計（メール申込用）'!$C$3="","",'団体情報・合計（メール申込用）'!$C$3),""))</f>
        <v/>
      </c>
      <c r="H98" s="102"/>
      <c r="I98" s="103" t="str">
        <f>IF(H98="OP",IFERROR(VLOOKUP(A98,'基本情報（メール申込用）'!$B$7:$D$46,3,FALSE),""),IFERROR(VLOOKUP(A98,'基本情報（メール申込用）'!$B$7:$D$46,2,FALSE),""))</f>
        <v/>
      </c>
    </row>
    <row r="99" spans="1:9" ht="24" customHeight="1" x14ac:dyDescent="0.25">
      <c r="A99" s="98" t="str">
        <f>IFERROR(VLOOKUP(B99,'基本情報（メール申込用）'!$A$7:$B$46,2,FALSE),"")</f>
        <v/>
      </c>
      <c r="B99" s="144"/>
      <c r="C99" s="99"/>
      <c r="D99" s="100" t="str">
        <f>IFERROR(VLOOKUP($C99,'参加選手登録表 (メール申込用)'!$B$4:$G$54,5,FALSE),"")</f>
        <v/>
      </c>
      <c r="E99" s="99"/>
      <c r="F99" s="100" t="str">
        <f>IFERROR(VLOOKUP($E99,'参加馬登録表 (メール申込用)'!$B$5:$N$55,2,FALSE),"")</f>
        <v/>
      </c>
      <c r="G99" s="101" t="str">
        <f>IF(C99=0,"",IFERROR(IF('団体情報・合計（メール申込用）'!$C$3="","",'団体情報・合計（メール申込用）'!$C$3),""))</f>
        <v/>
      </c>
      <c r="H99" s="102"/>
      <c r="I99" s="103" t="str">
        <f>IF(H99="OP",IFERROR(VLOOKUP(A99,'基本情報（メール申込用）'!$B$7:$D$46,3,FALSE),""),IFERROR(VLOOKUP(A99,'基本情報（メール申込用）'!$B$7:$D$46,2,FALSE),""))</f>
        <v/>
      </c>
    </row>
    <row r="100" spans="1:9" ht="24" customHeight="1" x14ac:dyDescent="0.25">
      <c r="A100" s="98" t="str">
        <f>IFERROR(VLOOKUP(B100,'基本情報（メール申込用）'!$A$7:$B$46,2,FALSE),"")</f>
        <v/>
      </c>
      <c r="B100" s="144"/>
      <c r="C100" s="99"/>
      <c r="D100" s="100" t="str">
        <f>IFERROR(VLOOKUP($C100,'参加選手登録表 (メール申込用)'!$B$4:$G$54,5,FALSE),"")</f>
        <v/>
      </c>
      <c r="E100" s="99"/>
      <c r="F100" s="100" t="str">
        <f>IFERROR(VLOOKUP($E100,'参加馬登録表 (メール申込用)'!$B$5:$N$55,2,FALSE),"")</f>
        <v/>
      </c>
      <c r="G100" s="101" t="str">
        <f>IF(C100=0,"",IFERROR(IF('団体情報・合計（メール申込用）'!$C$3="","",'団体情報・合計（メール申込用）'!$C$3),""))</f>
        <v/>
      </c>
      <c r="H100" s="102"/>
      <c r="I100" s="103" t="str">
        <f>IF(H100="OP",IFERROR(VLOOKUP(A100,'基本情報（メール申込用）'!$B$7:$D$46,3,FALSE),""),IFERROR(VLOOKUP(A100,'基本情報（メール申込用）'!$B$7:$D$46,2,FALSE),""))</f>
        <v/>
      </c>
    </row>
    <row r="101" spans="1:9" ht="24" customHeight="1" x14ac:dyDescent="0.25">
      <c r="A101" s="98" t="str">
        <f>IFERROR(VLOOKUP(B101,'基本情報（メール申込用）'!$A$7:$B$46,2,FALSE),"")</f>
        <v/>
      </c>
      <c r="B101" s="144"/>
      <c r="C101" s="99"/>
      <c r="D101" s="100" t="str">
        <f>IFERROR(VLOOKUP($C101,'参加選手登録表 (メール申込用)'!$B$4:$G$54,5,FALSE),"")</f>
        <v/>
      </c>
      <c r="E101" s="99"/>
      <c r="F101" s="100" t="str">
        <f>IFERROR(VLOOKUP($E101,'参加馬登録表 (メール申込用)'!$B$5:$N$55,2,FALSE),"")</f>
        <v/>
      </c>
      <c r="G101" s="101" t="str">
        <f>IF(C101=0,"",IFERROR(IF('団体情報・合計（メール申込用）'!$C$3="","",'団体情報・合計（メール申込用）'!$C$3),""))</f>
        <v/>
      </c>
      <c r="H101" s="102"/>
      <c r="I101" s="103" t="str">
        <f>IF(H101="OP",IFERROR(VLOOKUP(A101,'基本情報（メール申込用）'!$B$7:$D$46,3,FALSE),""),IFERROR(VLOOKUP(A101,'基本情報（メール申込用）'!$B$7:$D$46,2,FALSE),""))</f>
        <v/>
      </c>
    </row>
    <row r="102" spans="1:9" ht="24" customHeight="1" x14ac:dyDescent="0.25">
      <c r="A102" s="98" t="str">
        <f>IFERROR(VLOOKUP(B102,'基本情報（メール申込用）'!$A$7:$B$46,2,FALSE),"")</f>
        <v/>
      </c>
      <c r="B102" s="144"/>
      <c r="C102" s="99"/>
      <c r="D102" s="100" t="str">
        <f>IFERROR(VLOOKUP($C102,'参加選手登録表 (メール申込用)'!$B$4:$G$54,5,FALSE),"")</f>
        <v/>
      </c>
      <c r="E102" s="99"/>
      <c r="F102" s="100" t="str">
        <f>IFERROR(VLOOKUP($E102,'参加馬登録表 (メール申込用)'!$B$5:$N$55,2,FALSE),"")</f>
        <v/>
      </c>
      <c r="G102" s="101" t="str">
        <f>IF(C102=0,"",IFERROR(IF('団体情報・合計（メール申込用）'!$C$3="","",'団体情報・合計（メール申込用）'!$C$3),""))</f>
        <v/>
      </c>
      <c r="H102" s="102"/>
      <c r="I102" s="103" t="str">
        <f>IF(H102="OP",IFERROR(VLOOKUP(A102,'基本情報（メール申込用）'!$B$7:$D$46,3,FALSE),""),IFERROR(VLOOKUP(A102,'基本情報（メール申込用）'!$B$7:$D$46,2,FALSE),""))</f>
        <v/>
      </c>
    </row>
    <row r="103" spans="1:9" ht="24" customHeight="1" x14ac:dyDescent="0.25">
      <c r="A103" s="98" t="str">
        <f>IFERROR(VLOOKUP(B103,'基本情報（メール申込用）'!$A$7:$B$46,2,FALSE),"")</f>
        <v/>
      </c>
      <c r="B103" s="144"/>
      <c r="C103" s="99"/>
      <c r="D103" s="100" t="str">
        <f>IFERROR(VLOOKUP($C103,'参加選手登録表 (メール申込用)'!$B$4:$G$54,5,FALSE),"")</f>
        <v/>
      </c>
      <c r="E103" s="99"/>
      <c r="F103" s="100" t="str">
        <f>IFERROR(VLOOKUP($E103,'参加馬登録表 (メール申込用)'!$B$5:$N$55,2,FALSE),"")</f>
        <v/>
      </c>
      <c r="G103" s="101" t="str">
        <f>IF(C103=0,"",IFERROR(IF('団体情報・合計（メール申込用）'!$C$3="","",'団体情報・合計（メール申込用）'!$C$3),""))</f>
        <v/>
      </c>
      <c r="H103" s="102"/>
      <c r="I103" s="103" t="str">
        <f>IF(H103="OP",IFERROR(VLOOKUP(A103,'基本情報（メール申込用）'!$B$7:$D$46,3,FALSE),""),IFERROR(VLOOKUP(A103,'基本情報（メール申込用）'!$B$7:$D$46,2,FALSE),""))</f>
        <v/>
      </c>
    </row>
    <row r="104" spans="1:9" ht="24" customHeight="1" thickBot="1" x14ac:dyDescent="0.3">
      <c r="A104" s="112" t="str">
        <f>IFERROR(VLOOKUP(B104,'基本情報（メール申込用）'!$A$7:$B$46,2,FALSE),"")</f>
        <v/>
      </c>
      <c r="B104" s="147"/>
      <c r="C104" s="113"/>
      <c r="D104" s="114" t="str">
        <f>IFERROR(VLOOKUP($C104,'参加選手登録表 (メール申込用)'!$B$4:$G$54,5,FALSE),"")</f>
        <v/>
      </c>
      <c r="E104" s="113"/>
      <c r="F104" s="114" t="str">
        <f>IFERROR(VLOOKUP($E104,'参加馬登録表 (メール申込用)'!$B$5:$N$55,2,FALSE),"")</f>
        <v/>
      </c>
      <c r="G104" s="115" t="str">
        <f>IF(C104=0,"",IFERROR(IF('団体情報・合計（メール申込用）'!$C$3="","",'団体情報・合計（メール申込用）'!$C$3),""))</f>
        <v/>
      </c>
      <c r="H104" s="116"/>
      <c r="I104" s="117" t="str">
        <f>IF(H104="OP",IFERROR(VLOOKUP(A104,'基本情報（メール申込用）'!$B$7:$D$46,3,FALSE),""),IFERROR(VLOOKUP(A104,'基本情報（メール申込用）'!$B$7:$D$46,2,FALSE),""))</f>
        <v/>
      </c>
    </row>
    <row r="105" spans="1:9" ht="24" customHeight="1" x14ac:dyDescent="0.25">
      <c r="A105" s="118" t="str">
        <f>IFERROR(VLOOKUP(B105,'基本情報（メール申込用）'!$A$7:$B$46,2,FALSE),"")</f>
        <v/>
      </c>
      <c r="B105" s="148"/>
      <c r="C105" s="51"/>
      <c r="D105" s="119" t="str">
        <f>IFERROR(VLOOKUP($C105,'参加選手登録表 (メール申込用)'!$B$4:$G$54,5,FALSE),"")</f>
        <v/>
      </c>
      <c r="E105" s="51"/>
      <c r="F105" s="119" t="str">
        <f>IFERROR(VLOOKUP($E105,'参加馬登録表 (メール申込用)'!$B$5:$N$55,2,FALSE),"")</f>
        <v/>
      </c>
      <c r="G105" s="120" t="str">
        <f>IF(C105=0,"",IFERROR(IF('団体情報・合計（メール申込用）'!$C$3="","",'団体情報・合計（メール申込用）'!$C$3),""))</f>
        <v/>
      </c>
      <c r="H105" s="52"/>
      <c r="I105" s="121" t="str">
        <f>IF(H105="OP",IFERROR(VLOOKUP(A105,'基本情報（メール申込用）'!$B$7:$D$46,3,FALSE),""),IFERROR(VLOOKUP(A105,'基本情報（メール申込用）'!$B$7:$D$46,2,FALSE),""))</f>
        <v/>
      </c>
    </row>
    <row r="106" spans="1:9" ht="24" customHeight="1" x14ac:dyDescent="0.25">
      <c r="A106" s="98" t="str">
        <f>IFERROR(VLOOKUP(B106,'基本情報（メール申込用）'!$A$7:$B$46,2,FALSE),"")</f>
        <v/>
      </c>
      <c r="B106" s="144"/>
      <c r="C106" s="99"/>
      <c r="D106" s="100" t="str">
        <f>IFERROR(VLOOKUP($C106,'参加選手登録表 (メール申込用)'!$B$4:$G$54,5,FALSE),"")</f>
        <v/>
      </c>
      <c r="E106" s="99"/>
      <c r="F106" s="100" t="str">
        <f>IFERROR(VLOOKUP($E106,'参加馬登録表 (メール申込用)'!$B$5:$N$55,2,FALSE),"")</f>
        <v/>
      </c>
      <c r="G106" s="101" t="str">
        <f>IF(C106=0,"",IFERROR(IF('団体情報・合計（メール申込用）'!$C$3="","",'団体情報・合計（メール申込用）'!$C$3),""))</f>
        <v/>
      </c>
      <c r="H106" s="102"/>
      <c r="I106" s="103" t="str">
        <f>IF(H106="OP",IFERROR(VLOOKUP(A106,'基本情報（メール申込用）'!$B$7:$D$46,3,FALSE),""),IFERROR(VLOOKUP(A106,'基本情報（メール申込用）'!$B$7:$D$46,2,FALSE),""))</f>
        <v/>
      </c>
    </row>
    <row r="107" spans="1:9" ht="24" customHeight="1" x14ac:dyDescent="0.25">
      <c r="A107" s="98" t="str">
        <f>IFERROR(VLOOKUP(B107,'基本情報（メール申込用）'!$A$7:$B$46,2,FALSE),"")</f>
        <v/>
      </c>
      <c r="B107" s="144"/>
      <c r="C107" s="99"/>
      <c r="D107" s="100" t="str">
        <f>IFERROR(VLOOKUP($C107,'参加選手登録表 (メール申込用)'!$B$4:$G$54,5,FALSE),"")</f>
        <v/>
      </c>
      <c r="E107" s="99"/>
      <c r="F107" s="100" t="str">
        <f>IFERROR(VLOOKUP($E107,'参加馬登録表 (メール申込用)'!$B$5:$N$55,2,FALSE),"")</f>
        <v/>
      </c>
      <c r="G107" s="101" t="str">
        <f>IF(C107=0,"",IFERROR(IF('団体情報・合計（メール申込用）'!$C$3="","",'団体情報・合計（メール申込用）'!$C$3),""))</f>
        <v/>
      </c>
      <c r="H107" s="102"/>
      <c r="I107" s="103" t="str">
        <f>IF(H107="OP",IFERROR(VLOOKUP(A107,'基本情報（メール申込用）'!$B$7:$D$46,3,FALSE),""),IFERROR(VLOOKUP(A107,'基本情報（メール申込用）'!$B$7:$D$46,2,FALSE),""))</f>
        <v/>
      </c>
    </row>
    <row r="108" spans="1:9" ht="24" customHeight="1" x14ac:dyDescent="0.25">
      <c r="A108" s="98" t="str">
        <f>IFERROR(VLOOKUP(B108,'基本情報（メール申込用）'!$A$7:$B$46,2,FALSE),"")</f>
        <v/>
      </c>
      <c r="B108" s="144"/>
      <c r="C108" s="99"/>
      <c r="D108" s="100" t="str">
        <f>IFERROR(VLOOKUP($C108,'参加選手登録表 (メール申込用)'!$B$4:$G$54,5,FALSE),"")</f>
        <v/>
      </c>
      <c r="E108" s="99"/>
      <c r="F108" s="100" t="str">
        <f>IFERROR(VLOOKUP($E108,'参加馬登録表 (メール申込用)'!$B$5:$N$55,2,FALSE),"")</f>
        <v/>
      </c>
      <c r="G108" s="101" t="str">
        <f>IF(C108=0,"",IFERROR(IF('団体情報・合計（メール申込用）'!$C$3="","",'団体情報・合計（メール申込用）'!$C$3),""))</f>
        <v/>
      </c>
      <c r="H108" s="102"/>
      <c r="I108" s="103" t="str">
        <f>IF(H108="OP",IFERROR(VLOOKUP(A108,'基本情報（メール申込用）'!$B$7:$D$46,3,FALSE),""),IFERROR(VLOOKUP(A108,'基本情報（メール申込用）'!$B$7:$D$46,2,FALSE),""))</f>
        <v/>
      </c>
    </row>
    <row r="109" spans="1:9" ht="24" customHeight="1" x14ac:dyDescent="0.25">
      <c r="A109" s="98" t="str">
        <f>IFERROR(VLOOKUP(B109,'基本情報（メール申込用）'!$A$7:$B$46,2,FALSE),"")</f>
        <v/>
      </c>
      <c r="B109" s="144"/>
      <c r="C109" s="99"/>
      <c r="D109" s="100" t="str">
        <f>IFERROR(VLOOKUP($C109,'参加選手登録表 (メール申込用)'!$B$4:$G$54,5,FALSE),"")</f>
        <v/>
      </c>
      <c r="E109" s="99"/>
      <c r="F109" s="100" t="str">
        <f>IFERROR(VLOOKUP($E109,'参加馬登録表 (メール申込用)'!$B$5:$N$55,2,FALSE),"")</f>
        <v/>
      </c>
      <c r="G109" s="101" t="str">
        <f>IF(C109=0,"",IFERROR(IF('団体情報・合計（メール申込用）'!$C$3="","",'団体情報・合計（メール申込用）'!$C$3),""))</f>
        <v/>
      </c>
      <c r="H109" s="102"/>
      <c r="I109" s="103" t="str">
        <f>IF(H109="OP",IFERROR(VLOOKUP(A109,'基本情報（メール申込用）'!$B$7:$D$46,3,FALSE),""),IFERROR(VLOOKUP(A109,'基本情報（メール申込用）'!$B$7:$D$46,2,FALSE),""))</f>
        <v/>
      </c>
    </row>
    <row r="110" spans="1:9" ht="24" customHeight="1" x14ac:dyDescent="0.25">
      <c r="A110" s="98" t="str">
        <f>IFERROR(VLOOKUP(B110,'基本情報（メール申込用）'!$A$7:$B$46,2,FALSE),"")</f>
        <v/>
      </c>
      <c r="B110" s="144"/>
      <c r="C110" s="99"/>
      <c r="D110" s="100" t="str">
        <f>IFERROR(VLOOKUP($C110,'参加選手登録表 (メール申込用)'!$B$4:$G$54,5,FALSE),"")</f>
        <v/>
      </c>
      <c r="E110" s="99"/>
      <c r="F110" s="100" t="str">
        <f>IFERROR(VLOOKUP($E110,'参加馬登録表 (メール申込用)'!$B$5:$N$55,2,FALSE),"")</f>
        <v/>
      </c>
      <c r="G110" s="101" t="str">
        <f>IF(C110=0,"",IFERROR(IF('団体情報・合計（メール申込用）'!$C$3="","",'団体情報・合計（メール申込用）'!$C$3),""))</f>
        <v/>
      </c>
      <c r="H110" s="102"/>
      <c r="I110" s="103" t="str">
        <f>IF(H110="OP",IFERROR(VLOOKUP(A110,'基本情報（メール申込用）'!$B$7:$D$46,3,FALSE),""),IFERROR(VLOOKUP(A110,'基本情報（メール申込用）'!$B$7:$D$46,2,FALSE),""))</f>
        <v/>
      </c>
    </row>
    <row r="111" spans="1:9" ht="24" customHeight="1" x14ac:dyDescent="0.25">
      <c r="A111" s="98" t="str">
        <f>IFERROR(VLOOKUP(B111,'基本情報（メール申込用）'!$A$7:$B$46,2,FALSE),"")</f>
        <v/>
      </c>
      <c r="B111" s="144"/>
      <c r="C111" s="99"/>
      <c r="D111" s="100" t="str">
        <f>IFERROR(VLOOKUP($C111,'参加選手登録表 (メール申込用)'!$B$4:$G$54,5,FALSE),"")</f>
        <v/>
      </c>
      <c r="E111" s="99"/>
      <c r="F111" s="100" t="str">
        <f>IFERROR(VLOOKUP($E111,'参加馬登録表 (メール申込用)'!$B$5:$N$55,2,FALSE),"")</f>
        <v/>
      </c>
      <c r="G111" s="101" t="str">
        <f>IF(C111=0,"",IFERROR(IF('団体情報・合計（メール申込用）'!$C$3="","",'団体情報・合計（メール申込用）'!$C$3),""))</f>
        <v/>
      </c>
      <c r="H111" s="102"/>
      <c r="I111" s="103" t="str">
        <f>IF(H111="OP",IFERROR(VLOOKUP(A111,'基本情報（メール申込用）'!$B$7:$D$46,3,FALSE),""),IFERROR(VLOOKUP(A111,'基本情報（メール申込用）'!$B$7:$D$46,2,FALSE),""))</f>
        <v/>
      </c>
    </row>
    <row r="112" spans="1:9" ht="24" customHeight="1" x14ac:dyDescent="0.25">
      <c r="A112" s="98" t="str">
        <f>IFERROR(VLOOKUP(B112,'基本情報（メール申込用）'!$A$7:$B$46,2,FALSE),"")</f>
        <v/>
      </c>
      <c r="B112" s="144"/>
      <c r="C112" s="99"/>
      <c r="D112" s="100" t="str">
        <f>IFERROR(VLOOKUP($C112,'参加選手登録表 (メール申込用)'!$B$4:$G$54,5,FALSE),"")</f>
        <v/>
      </c>
      <c r="E112" s="99"/>
      <c r="F112" s="100" t="str">
        <f>IFERROR(VLOOKUP($E112,'参加馬登録表 (メール申込用)'!$B$5:$N$55,2,FALSE),"")</f>
        <v/>
      </c>
      <c r="G112" s="101" t="str">
        <f>IF(C112=0,"",IFERROR(IF('団体情報・合計（メール申込用）'!$C$3="","",'団体情報・合計（メール申込用）'!$C$3),""))</f>
        <v/>
      </c>
      <c r="H112" s="102"/>
      <c r="I112" s="103" t="str">
        <f>IF(H112="OP",IFERROR(VLOOKUP(A112,'基本情報（メール申込用）'!$B$7:$D$46,3,FALSE),""),IFERROR(VLOOKUP(A112,'基本情報（メール申込用）'!$B$7:$D$46,2,FALSE),""))</f>
        <v/>
      </c>
    </row>
    <row r="113" spans="1:9" ht="24" customHeight="1" x14ac:dyDescent="0.25">
      <c r="A113" s="98" t="str">
        <f>IFERROR(VLOOKUP(B113,'基本情報（メール申込用）'!$A$7:$B$46,2,FALSE),"")</f>
        <v/>
      </c>
      <c r="B113" s="144"/>
      <c r="C113" s="99"/>
      <c r="D113" s="100" t="str">
        <f>IFERROR(VLOOKUP($C113,'参加選手登録表 (メール申込用)'!$B$4:$G$54,5,FALSE),"")</f>
        <v/>
      </c>
      <c r="E113" s="99"/>
      <c r="F113" s="100" t="str">
        <f>IFERROR(VLOOKUP($E113,'参加馬登録表 (メール申込用)'!$B$5:$N$55,2,FALSE),"")</f>
        <v/>
      </c>
      <c r="G113" s="101" t="str">
        <f>IF(C113=0,"",IFERROR(IF('団体情報・合計（メール申込用）'!$C$3="","",'団体情報・合計（メール申込用）'!$C$3),""))</f>
        <v/>
      </c>
      <c r="H113" s="102"/>
      <c r="I113" s="103" t="str">
        <f>IF(H113="OP",IFERROR(VLOOKUP(A113,'基本情報（メール申込用）'!$B$7:$D$46,3,FALSE),""),IFERROR(VLOOKUP(A113,'基本情報（メール申込用）'!$B$7:$D$46,2,FALSE),""))</f>
        <v/>
      </c>
    </row>
    <row r="114" spans="1:9" ht="24" customHeight="1" thickBot="1" x14ac:dyDescent="0.3">
      <c r="A114" s="104" t="str">
        <f>IFERROR(VLOOKUP(B114,'基本情報（メール申込用）'!$A$7:$B$46,2,FALSE),"")</f>
        <v/>
      </c>
      <c r="B114" s="145"/>
      <c r="C114" s="54"/>
      <c r="D114" s="105" t="str">
        <f>IFERROR(VLOOKUP($C114,'参加選手登録表 (メール申込用)'!$B$4:$G$54,5,FALSE),"")</f>
        <v/>
      </c>
      <c r="E114" s="54"/>
      <c r="F114" s="105" t="str">
        <f>IFERROR(VLOOKUP($E114,'参加馬登録表 (メール申込用)'!$B$5:$N$55,2,FALSE),"")</f>
        <v/>
      </c>
      <c r="G114" s="106" t="str">
        <f>IF(C114=0,"",IFERROR(IF('団体情報・合計（メール申込用）'!$C$3="","",'団体情報・合計（メール申込用）'!$C$3),""))</f>
        <v/>
      </c>
      <c r="H114" s="55"/>
      <c r="I114" s="107" t="str">
        <f>IF(H114="OP",IFERROR(VLOOKUP(A114,'基本情報（メール申込用）'!$B$7:$D$46,3,FALSE),""),IFERROR(VLOOKUP(A114,'基本情報（メール申込用）'!$B$7:$D$46,2,FALSE),""))</f>
        <v/>
      </c>
    </row>
    <row r="115" spans="1:9" ht="24" customHeight="1" x14ac:dyDescent="0.25">
      <c r="A115" s="108" t="str">
        <f>IFERROR(VLOOKUP(B115,'基本情報（メール申込用）'!$A$7:$B$46,2,FALSE),"")</f>
        <v/>
      </c>
      <c r="B115" s="146"/>
      <c r="C115" s="30"/>
      <c r="D115" s="109" t="str">
        <f>IFERROR(VLOOKUP($C115,'参加選手登録表 (メール申込用)'!$B$4:$G$54,5,FALSE),"")</f>
        <v/>
      </c>
      <c r="E115" s="30"/>
      <c r="F115" s="109" t="str">
        <f>IFERROR(VLOOKUP($E115,'参加馬登録表 (メール申込用)'!$B$5:$N$55,2,FALSE),"")</f>
        <v/>
      </c>
      <c r="G115" s="110" t="str">
        <f>IF(C115=0,"",IFERROR(IF('団体情報・合計（メール申込用）'!$C$3="","",'団体情報・合計（メール申込用）'!$C$3),""))</f>
        <v/>
      </c>
      <c r="H115" s="31"/>
      <c r="I115" s="111" t="str">
        <f>IF(H115="OP",IFERROR(VLOOKUP(A115,'基本情報（メール申込用）'!$B$7:$D$46,3,FALSE),""),IFERROR(VLOOKUP(A115,'基本情報（メール申込用）'!$B$7:$D$46,2,FALSE),""))</f>
        <v/>
      </c>
    </row>
    <row r="116" spans="1:9" ht="24" customHeight="1" x14ac:dyDescent="0.25">
      <c r="A116" s="98" t="str">
        <f>IFERROR(VLOOKUP(B116,'基本情報（メール申込用）'!$A$7:$B$46,2,FALSE),"")</f>
        <v/>
      </c>
      <c r="B116" s="144"/>
      <c r="C116" s="99"/>
      <c r="D116" s="100" t="str">
        <f>IFERROR(VLOOKUP($C116,'参加選手登録表 (メール申込用)'!$B$4:$G$54,5,FALSE),"")</f>
        <v/>
      </c>
      <c r="E116" s="99"/>
      <c r="F116" s="100" t="str">
        <f>IFERROR(VLOOKUP($E116,'参加馬登録表 (メール申込用)'!$B$5:$N$55,2,FALSE),"")</f>
        <v/>
      </c>
      <c r="G116" s="101" t="str">
        <f>IF(C116=0,"",IFERROR(IF('団体情報・合計（メール申込用）'!$C$3="","",'団体情報・合計（メール申込用）'!$C$3),""))</f>
        <v/>
      </c>
      <c r="H116" s="102"/>
      <c r="I116" s="103" t="str">
        <f>IF(H116="OP",IFERROR(VLOOKUP(A116,'基本情報（メール申込用）'!$B$7:$D$46,3,FALSE),""),IFERROR(VLOOKUP(A116,'基本情報（メール申込用）'!$B$7:$D$46,2,FALSE),""))</f>
        <v/>
      </c>
    </row>
    <row r="117" spans="1:9" ht="24" customHeight="1" x14ac:dyDescent="0.25">
      <c r="A117" s="98" t="str">
        <f>IFERROR(VLOOKUP(B117,'基本情報（メール申込用）'!$A$7:$B$46,2,FALSE),"")</f>
        <v/>
      </c>
      <c r="B117" s="144"/>
      <c r="C117" s="99"/>
      <c r="D117" s="100" t="str">
        <f>IFERROR(VLOOKUP($C117,'参加選手登録表 (メール申込用)'!$B$4:$G$54,5,FALSE),"")</f>
        <v/>
      </c>
      <c r="E117" s="99"/>
      <c r="F117" s="100" t="str">
        <f>IFERROR(VLOOKUP($E117,'参加馬登録表 (メール申込用)'!$B$5:$N$55,2,FALSE),"")</f>
        <v/>
      </c>
      <c r="G117" s="101" t="str">
        <f>IF(C117=0,"",IFERROR(IF('団体情報・合計（メール申込用）'!$C$3="","",'団体情報・合計（メール申込用）'!$C$3),""))</f>
        <v/>
      </c>
      <c r="H117" s="102"/>
      <c r="I117" s="103" t="str">
        <f>IF(H117="OP",IFERROR(VLOOKUP(A117,'基本情報（メール申込用）'!$B$7:$D$46,3,FALSE),""),IFERROR(VLOOKUP(A117,'基本情報（メール申込用）'!$B$7:$D$46,2,FALSE),""))</f>
        <v/>
      </c>
    </row>
    <row r="118" spans="1:9" ht="24" customHeight="1" x14ac:dyDescent="0.25">
      <c r="A118" s="98" t="str">
        <f>IFERROR(VLOOKUP(B118,'基本情報（メール申込用）'!$A$7:$B$46,2,FALSE),"")</f>
        <v/>
      </c>
      <c r="B118" s="144"/>
      <c r="C118" s="99"/>
      <c r="D118" s="100" t="str">
        <f>IFERROR(VLOOKUP($C118,'参加選手登録表 (メール申込用)'!$B$4:$G$54,5,FALSE),"")</f>
        <v/>
      </c>
      <c r="E118" s="99"/>
      <c r="F118" s="100" t="str">
        <f>IFERROR(VLOOKUP($E118,'参加馬登録表 (メール申込用)'!$B$5:$N$55,2,FALSE),"")</f>
        <v/>
      </c>
      <c r="G118" s="101" t="str">
        <f>IF(C118=0,"",IFERROR(IF('団体情報・合計（メール申込用）'!$C$3="","",'団体情報・合計（メール申込用）'!$C$3),""))</f>
        <v/>
      </c>
      <c r="H118" s="102"/>
      <c r="I118" s="103" t="str">
        <f>IF(H118="OP",IFERROR(VLOOKUP(A118,'基本情報（メール申込用）'!$B$7:$D$46,3,FALSE),""),IFERROR(VLOOKUP(A118,'基本情報（メール申込用）'!$B$7:$D$46,2,FALSE),""))</f>
        <v/>
      </c>
    </row>
    <row r="119" spans="1:9" ht="24" customHeight="1" x14ac:dyDescent="0.25">
      <c r="A119" s="98" t="str">
        <f>IFERROR(VLOOKUP(B119,'基本情報（メール申込用）'!$A$7:$B$46,2,FALSE),"")</f>
        <v/>
      </c>
      <c r="B119" s="144"/>
      <c r="C119" s="99"/>
      <c r="D119" s="100" t="str">
        <f>IFERROR(VLOOKUP($C119,'参加選手登録表 (メール申込用)'!$B$4:$G$54,5,FALSE),"")</f>
        <v/>
      </c>
      <c r="E119" s="99"/>
      <c r="F119" s="100" t="str">
        <f>IFERROR(VLOOKUP($E119,'参加馬登録表 (メール申込用)'!$B$5:$N$55,2,FALSE),"")</f>
        <v/>
      </c>
      <c r="G119" s="101" t="str">
        <f>IF(C119=0,"",IFERROR(IF('団体情報・合計（メール申込用）'!$C$3="","",'団体情報・合計（メール申込用）'!$C$3),""))</f>
        <v/>
      </c>
      <c r="H119" s="102"/>
      <c r="I119" s="103" t="str">
        <f>IF(H119="OP",IFERROR(VLOOKUP(A119,'基本情報（メール申込用）'!$B$7:$D$46,3,FALSE),""),IFERROR(VLOOKUP(A119,'基本情報（メール申込用）'!$B$7:$D$46,2,FALSE),""))</f>
        <v/>
      </c>
    </row>
    <row r="120" spans="1:9" ht="24" customHeight="1" x14ac:dyDescent="0.25">
      <c r="A120" s="98" t="str">
        <f>IFERROR(VLOOKUP(B120,'基本情報（メール申込用）'!$A$7:$B$46,2,FALSE),"")</f>
        <v/>
      </c>
      <c r="B120" s="144"/>
      <c r="C120" s="99"/>
      <c r="D120" s="100" t="str">
        <f>IFERROR(VLOOKUP($C120,'参加選手登録表 (メール申込用)'!$B$4:$G$54,5,FALSE),"")</f>
        <v/>
      </c>
      <c r="E120" s="99"/>
      <c r="F120" s="100" t="str">
        <f>IFERROR(VLOOKUP($E120,'参加馬登録表 (メール申込用)'!$B$5:$N$55,2,FALSE),"")</f>
        <v/>
      </c>
      <c r="G120" s="101" t="str">
        <f>IF(C120=0,"",IFERROR(IF('団体情報・合計（メール申込用）'!$C$3="","",'団体情報・合計（メール申込用）'!$C$3),""))</f>
        <v/>
      </c>
      <c r="H120" s="102"/>
      <c r="I120" s="103" t="str">
        <f>IF(H120="OP",IFERROR(VLOOKUP(A120,'基本情報（メール申込用）'!$B$7:$D$46,3,FALSE),""),IFERROR(VLOOKUP(A120,'基本情報（メール申込用）'!$B$7:$D$46,2,FALSE),""))</f>
        <v/>
      </c>
    </row>
    <row r="121" spans="1:9" ht="24" customHeight="1" x14ac:dyDescent="0.25">
      <c r="A121" s="98" t="str">
        <f>IFERROR(VLOOKUP(B121,'基本情報（メール申込用）'!$A$7:$B$46,2,FALSE),"")</f>
        <v/>
      </c>
      <c r="B121" s="144"/>
      <c r="C121" s="99"/>
      <c r="D121" s="100" t="str">
        <f>IFERROR(VLOOKUP($C121,'参加選手登録表 (メール申込用)'!$B$4:$G$54,5,FALSE),"")</f>
        <v/>
      </c>
      <c r="E121" s="99"/>
      <c r="F121" s="100" t="str">
        <f>IFERROR(VLOOKUP($E121,'参加馬登録表 (メール申込用)'!$B$5:$N$55,2,FALSE),"")</f>
        <v/>
      </c>
      <c r="G121" s="101" t="str">
        <f>IF(C121=0,"",IFERROR(IF('団体情報・合計（メール申込用）'!$C$3="","",'団体情報・合計（メール申込用）'!$C$3),""))</f>
        <v/>
      </c>
      <c r="H121" s="102"/>
      <c r="I121" s="103" t="str">
        <f>IF(H121="OP",IFERROR(VLOOKUP(A121,'基本情報（メール申込用）'!$B$7:$D$46,3,FALSE),""),IFERROR(VLOOKUP(A121,'基本情報（メール申込用）'!$B$7:$D$46,2,FALSE),""))</f>
        <v/>
      </c>
    </row>
    <row r="122" spans="1:9" ht="24" customHeight="1" x14ac:dyDescent="0.25">
      <c r="A122" s="98" t="str">
        <f>IFERROR(VLOOKUP(B122,'基本情報（メール申込用）'!$A$7:$B$46,2,FALSE),"")</f>
        <v/>
      </c>
      <c r="B122" s="144"/>
      <c r="C122" s="99"/>
      <c r="D122" s="100" t="str">
        <f>IFERROR(VLOOKUP($C122,'参加選手登録表 (メール申込用)'!$B$4:$G$54,5,FALSE),"")</f>
        <v/>
      </c>
      <c r="E122" s="99"/>
      <c r="F122" s="100" t="str">
        <f>IFERROR(VLOOKUP($E122,'参加馬登録表 (メール申込用)'!$B$5:$N$55,2,FALSE),"")</f>
        <v/>
      </c>
      <c r="G122" s="101" t="str">
        <f>IF(C122=0,"",IFERROR(IF('団体情報・合計（メール申込用）'!$C$3="","",'団体情報・合計（メール申込用）'!$C$3),""))</f>
        <v/>
      </c>
      <c r="H122" s="102"/>
      <c r="I122" s="103" t="str">
        <f>IF(H122="OP",IFERROR(VLOOKUP(A122,'基本情報（メール申込用）'!$B$7:$D$46,3,FALSE),""),IFERROR(VLOOKUP(A122,'基本情報（メール申込用）'!$B$7:$D$46,2,FALSE),""))</f>
        <v/>
      </c>
    </row>
    <row r="123" spans="1:9" ht="24" customHeight="1" x14ac:dyDescent="0.25">
      <c r="A123" s="98" t="str">
        <f>IFERROR(VLOOKUP(B123,'基本情報（メール申込用）'!$A$7:$B$46,2,FALSE),"")</f>
        <v/>
      </c>
      <c r="B123" s="144"/>
      <c r="C123" s="99"/>
      <c r="D123" s="100" t="str">
        <f>IFERROR(VLOOKUP($C123,'参加選手登録表 (メール申込用)'!$B$4:$G$54,5,FALSE),"")</f>
        <v/>
      </c>
      <c r="E123" s="99"/>
      <c r="F123" s="100" t="str">
        <f>IFERROR(VLOOKUP($E123,'参加馬登録表 (メール申込用)'!$B$5:$N$55,2,FALSE),"")</f>
        <v/>
      </c>
      <c r="G123" s="101" t="str">
        <f>IF(C123=0,"",IFERROR(IF('団体情報・合計（メール申込用）'!$C$3="","",'団体情報・合計（メール申込用）'!$C$3),""))</f>
        <v/>
      </c>
      <c r="H123" s="102"/>
      <c r="I123" s="103" t="str">
        <f>IF(H123="OP",IFERROR(VLOOKUP(A123,'基本情報（メール申込用）'!$B$7:$D$46,3,FALSE),""),IFERROR(VLOOKUP(A123,'基本情報（メール申込用）'!$B$7:$D$46,2,FALSE),""))</f>
        <v/>
      </c>
    </row>
    <row r="124" spans="1:9" ht="24" customHeight="1" thickBot="1" x14ac:dyDescent="0.3">
      <c r="A124" s="112" t="str">
        <f>IFERROR(VLOOKUP(B124,'基本情報（メール申込用）'!$A$7:$B$46,2,FALSE),"")</f>
        <v/>
      </c>
      <c r="B124" s="147"/>
      <c r="C124" s="113"/>
      <c r="D124" s="114" t="str">
        <f>IFERROR(VLOOKUP($C124,'参加選手登録表 (メール申込用)'!$B$4:$G$54,5,FALSE),"")</f>
        <v/>
      </c>
      <c r="E124" s="113"/>
      <c r="F124" s="114" t="str">
        <f>IFERROR(VLOOKUP($E124,'参加馬登録表 (メール申込用)'!$B$5:$N$55,2,FALSE),"")</f>
        <v/>
      </c>
      <c r="G124" s="115" t="str">
        <f>IF(C124=0,"",IFERROR(IF('団体情報・合計（メール申込用）'!$C$3="","",'団体情報・合計（メール申込用）'!$C$3),""))</f>
        <v/>
      </c>
      <c r="H124" s="116"/>
      <c r="I124" s="117" t="str">
        <f>IF(H124="OP",IFERROR(VLOOKUP(A124,'基本情報（メール申込用）'!$B$7:$D$46,3,FALSE),""),IFERROR(VLOOKUP(A124,'基本情報（メール申込用）'!$B$7:$D$46,2,FALSE),""))</f>
        <v/>
      </c>
    </row>
    <row r="125" spans="1:9" ht="24" customHeight="1" x14ac:dyDescent="0.25">
      <c r="A125" s="118" t="str">
        <f>IFERROR(VLOOKUP(B125,'基本情報（メール申込用）'!$A$7:$B$46,2,FALSE),"")</f>
        <v/>
      </c>
      <c r="B125" s="148"/>
      <c r="C125" s="51"/>
      <c r="D125" s="119" t="str">
        <f>IFERROR(VLOOKUP($C125,'参加選手登録表 (メール申込用)'!$B$4:$G$54,5,FALSE),"")</f>
        <v/>
      </c>
      <c r="E125" s="51"/>
      <c r="F125" s="119" t="str">
        <f>IFERROR(VLOOKUP($E125,'参加馬登録表 (メール申込用)'!$B$5:$N$55,2,FALSE),"")</f>
        <v/>
      </c>
      <c r="G125" s="120" t="str">
        <f>IF(C125=0,"",IFERROR(IF('団体情報・合計（メール申込用）'!$C$3="","",'団体情報・合計（メール申込用）'!$C$3),""))</f>
        <v/>
      </c>
      <c r="H125" s="52"/>
      <c r="I125" s="121" t="str">
        <f>IF(H125="OP",IFERROR(VLOOKUP(A125,'基本情報（メール申込用）'!$B$7:$D$46,3,FALSE),""),IFERROR(VLOOKUP(A125,'基本情報（メール申込用）'!$B$7:$D$46,2,FALSE),""))</f>
        <v/>
      </c>
    </row>
    <row r="126" spans="1:9" ht="24" customHeight="1" x14ac:dyDescent="0.25">
      <c r="A126" s="98" t="str">
        <f>IFERROR(VLOOKUP(B126,'基本情報（メール申込用）'!$A$7:$B$46,2,FALSE),"")</f>
        <v/>
      </c>
      <c r="B126" s="144"/>
      <c r="C126" s="99"/>
      <c r="D126" s="100" t="str">
        <f>IFERROR(VLOOKUP($C126,'参加選手登録表 (メール申込用)'!$B$4:$G$54,5,FALSE),"")</f>
        <v/>
      </c>
      <c r="E126" s="99"/>
      <c r="F126" s="100" t="str">
        <f>IFERROR(VLOOKUP($E126,'参加馬登録表 (メール申込用)'!$B$5:$N$55,2,FALSE),"")</f>
        <v/>
      </c>
      <c r="G126" s="101" t="str">
        <f>IF(C126=0,"",IFERROR(IF('団体情報・合計（メール申込用）'!$C$3="","",'団体情報・合計（メール申込用）'!$C$3),""))</f>
        <v/>
      </c>
      <c r="H126" s="102"/>
      <c r="I126" s="103" t="str">
        <f>IF(H126="OP",IFERROR(VLOOKUP(A126,'基本情報（メール申込用）'!$B$7:$D$46,3,FALSE),""),IFERROR(VLOOKUP(A126,'基本情報（メール申込用）'!$B$7:$D$46,2,FALSE),""))</f>
        <v/>
      </c>
    </row>
    <row r="127" spans="1:9" ht="24" customHeight="1" x14ac:dyDescent="0.25">
      <c r="A127" s="98" t="str">
        <f>IFERROR(VLOOKUP(B127,'基本情報（メール申込用）'!$A$7:$B$46,2,FALSE),"")</f>
        <v/>
      </c>
      <c r="B127" s="144"/>
      <c r="C127" s="99"/>
      <c r="D127" s="100" t="str">
        <f>IFERROR(VLOOKUP($C127,'参加選手登録表 (メール申込用)'!$B$4:$G$54,5,FALSE),"")</f>
        <v/>
      </c>
      <c r="E127" s="99"/>
      <c r="F127" s="100" t="str">
        <f>IFERROR(VLOOKUP($E127,'参加馬登録表 (メール申込用)'!$B$5:$N$55,2,FALSE),"")</f>
        <v/>
      </c>
      <c r="G127" s="101" t="str">
        <f>IF(C127=0,"",IFERROR(IF('団体情報・合計（メール申込用）'!$C$3="","",'団体情報・合計（メール申込用）'!$C$3),""))</f>
        <v/>
      </c>
      <c r="H127" s="102"/>
      <c r="I127" s="103" t="str">
        <f>IF(H127="OP",IFERROR(VLOOKUP(A127,'基本情報（メール申込用）'!$B$7:$D$46,3,FALSE),""),IFERROR(VLOOKUP(A127,'基本情報（メール申込用）'!$B$7:$D$46,2,FALSE),""))</f>
        <v/>
      </c>
    </row>
    <row r="128" spans="1:9" ht="24" customHeight="1" x14ac:dyDescent="0.25">
      <c r="A128" s="98" t="str">
        <f>IFERROR(VLOOKUP(B128,'基本情報（メール申込用）'!$A$7:$B$46,2,FALSE),"")</f>
        <v/>
      </c>
      <c r="B128" s="144"/>
      <c r="C128" s="99"/>
      <c r="D128" s="100" t="str">
        <f>IFERROR(VLOOKUP($C128,'参加選手登録表 (メール申込用)'!$B$4:$G$54,5,FALSE),"")</f>
        <v/>
      </c>
      <c r="E128" s="99"/>
      <c r="F128" s="100" t="str">
        <f>IFERROR(VLOOKUP($E128,'参加馬登録表 (メール申込用)'!$B$5:$N$55,2,FALSE),"")</f>
        <v/>
      </c>
      <c r="G128" s="101" t="str">
        <f>IF(C128=0,"",IFERROR(IF('団体情報・合計（メール申込用）'!$C$3="","",'団体情報・合計（メール申込用）'!$C$3),""))</f>
        <v/>
      </c>
      <c r="H128" s="102"/>
      <c r="I128" s="103" t="str">
        <f>IF(H128="OP",IFERROR(VLOOKUP(A128,'基本情報（メール申込用）'!$B$7:$D$46,3,FALSE),""),IFERROR(VLOOKUP(A128,'基本情報（メール申込用）'!$B$7:$D$46,2,FALSE),""))</f>
        <v/>
      </c>
    </row>
    <row r="129" spans="1:9" ht="24" customHeight="1" x14ac:dyDescent="0.25">
      <c r="A129" s="98" t="str">
        <f>IFERROR(VLOOKUP(B129,'基本情報（メール申込用）'!$A$7:$B$46,2,FALSE),"")</f>
        <v/>
      </c>
      <c r="B129" s="144"/>
      <c r="C129" s="99"/>
      <c r="D129" s="100" t="str">
        <f>IFERROR(VLOOKUP($C129,'参加選手登録表 (メール申込用)'!$B$4:$G$54,5,FALSE),"")</f>
        <v/>
      </c>
      <c r="E129" s="99"/>
      <c r="F129" s="100" t="str">
        <f>IFERROR(VLOOKUP($E129,'参加馬登録表 (メール申込用)'!$B$5:$N$55,2,FALSE),"")</f>
        <v/>
      </c>
      <c r="G129" s="101" t="str">
        <f>IF(C129=0,"",IFERROR(IF('団体情報・合計（メール申込用）'!$C$3="","",'団体情報・合計（メール申込用）'!$C$3),""))</f>
        <v/>
      </c>
      <c r="H129" s="102"/>
      <c r="I129" s="103" t="str">
        <f>IF(H129="OP",IFERROR(VLOOKUP(A129,'基本情報（メール申込用）'!$B$7:$D$46,3,FALSE),""),IFERROR(VLOOKUP(A129,'基本情報（メール申込用）'!$B$7:$D$46,2,FALSE),""))</f>
        <v/>
      </c>
    </row>
    <row r="130" spans="1:9" ht="24" customHeight="1" x14ac:dyDescent="0.25">
      <c r="A130" s="98" t="str">
        <f>IFERROR(VLOOKUP(B130,'基本情報（メール申込用）'!$A$7:$B$46,2,FALSE),"")</f>
        <v/>
      </c>
      <c r="B130" s="144"/>
      <c r="C130" s="99"/>
      <c r="D130" s="100" t="str">
        <f>IFERROR(VLOOKUP($C130,'参加選手登録表 (メール申込用)'!$B$4:$G$54,5,FALSE),"")</f>
        <v/>
      </c>
      <c r="E130" s="99"/>
      <c r="F130" s="100" t="str">
        <f>IFERROR(VLOOKUP($E130,'参加馬登録表 (メール申込用)'!$B$5:$N$55,2,FALSE),"")</f>
        <v/>
      </c>
      <c r="G130" s="101" t="str">
        <f>IF(C130=0,"",IFERROR(IF('団体情報・合計（メール申込用）'!$C$3="","",'団体情報・合計（メール申込用）'!$C$3),""))</f>
        <v/>
      </c>
      <c r="H130" s="102"/>
      <c r="I130" s="103" t="str">
        <f>IF(H130="OP",IFERROR(VLOOKUP(A130,'基本情報（メール申込用）'!$B$7:$D$46,3,FALSE),""),IFERROR(VLOOKUP(A130,'基本情報（メール申込用）'!$B$7:$D$46,2,FALSE),""))</f>
        <v/>
      </c>
    </row>
    <row r="131" spans="1:9" ht="24" customHeight="1" x14ac:dyDescent="0.25">
      <c r="A131" s="98" t="str">
        <f>IFERROR(VLOOKUP(B131,'基本情報（メール申込用）'!$A$7:$B$46,2,FALSE),"")</f>
        <v/>
      </c>
      <c r="B131" s="144"/>
      <c r="C131" s="99"/>
      <c r="D131" s="100" t="str">
        <f>IFERROR(VLOOKUP($C131,'参加選手登録表 (メール申込用)'!$B$4:$G$54,5,FALSE),"")</f>
        <v/>
      </c>
      <c r="E131" s="99"/>
      <c r="F131" s="100" t="str">
        <f>IFERROR(VLOOKUP($E131,'参加馬登録表 (メール申込用)'!$B$5:$N$55,2,FALSE),"")</f>
        <v/>
      </c>
      <c r="G131" s="101" t="str">
        <f>IF(C131=0,"",IFERROR(IF('団体情報・合計（メール申込用）'!$C$3="","",'団体情報・合計（メール申込用）'!$C$3),""))</f>
        <v/>
      </c>
      <c r="H131" s="102"/>
      <c r="I131" s="103" t="str">
        <f>IF(H131="OP",IFERROR(VLOOKUP(A131,'基本情報（メール申込用）'!$B$7:$D$46,3,FALSE),""),IFERROR(VLOOKUP(A131,'基本情報（メール申込用）'!$B$7:$D$46,2,FALSE),""))</f>
        <v/>
      </c>
    </row>
    <row r="132" spans="1:9" ht="24" customHeight="1" x14ac:dyDescent="0.25">
      <c r="A132" s="98" t="str">
        <f>IFERROR(VLOOKUP(B132,'基本情報（メール申込用）'!$A$7:$B$46,2,FALSE),"")</f>
        <v/>
      </c>
      <c r="B132" s="144"/>
      <c r="C132" s="99"/>
      <c r="D132" s="100" t="str">
        <f>IFERROR(VLOOKUP($C132,'参加選手登録表 (メール申込用)'!$B$4:$G$54,5,FALSE),"")</f>
        <v/>
      </c>
      <c r="E132" s="99"/>
      <c r="F132" s="100" t="str">
        <f>IFERROR(VLOOKUP($E132,'参加馬登録表 (メール申込用)'!$B$5:$N$55,2,FALSE),"")</f>
        <v/>
      </c>
      <c r="G132" s="101" t="str">
        <f>IF(C132=0,"",IFERROR(IF('団体情報・合計（メール申込用）'!$C$3="","",'団体情報・合計（メール申込用）'!$C$3),""))</f>
        <v/>
      </c>
      <c r="H132" s="102"/>
      <c r="I132" s="103" t="str">
        <f>IF(H132="OP",IFERROR(VLOOKUP(A132,'基本情報（メール申込用）'!$B$7:$D$46,3,FALSE),""),IFERROR(VLOOKUP(A132,'基本情報（メール申込用）'!$B$7:$D$46,2,FALSE),""))</f>
        <v/>
      </c>
    </row>
    <row r="133" spans="1:9" ht="24" customHeight="1" x14ac:dyDescent="0.25">
      <c r="A133" s="98" t="str">
        <f>IFERROR(VLOOKUP(B133,'基本情報（メール申込用）'!$A$7:$B$46,2,FALSE),"")</f>
        <v/>
      </c>
      <c r="B133" s="144"/>
      <c r="C133" s="99"/>
      <c r="D133" s="100" t="str">
        <f>IFERROR(VLOOKUP($C133,'参加選手登録表 (メール申込用)'!$B$4:$G$54,5,FALSE),"")</f>
        <v/>
      </c>
      <c r="E133" s="99"/>
      <c r="F133" s="100" t="str">
        <f>IFERROR(VLOOKUP($E133,'参加馬登録表 (メール申込用)'!$B$5:$N$55,2,FALSE),"")</f>
        <v/>
      </c>
      <c r="G133" s="101" t="str">
        <f>IF(C133=0,"",IFERROR(IF('団体情報・合計（メール申込用）'!$C$3="","",'団体情報・合計（メール申込用）'!$C$3),""))</f>
        <v/>
      </c>
      <c r="H133" s="102"/>
      <c r="I133" s="103" t="str">
        <f>IF(H133="OP",IFERROR(VLOOKUP(A133,'基本情報（メール申込用）'!$B$7:$D$46,3,FALSE),""),IFERROR(VLOOKUP(A133,'基本情報（メール申込用）'!$B$7:$D$46,2,FALSE),""))</f>
        <v/>
      </c>
    </row>
    <row r="134" spans="1:9" ht="24" customHeight="1" thickBot="1" x14ac:dyDescent="0.3">
      <c r="A134" s="104" t="str">
        <f>IFERROR(VLOOKUP(B134,'基本情報（メール申込用）'!$A$7:$B$46,2,FALSE),"")</f>
        <v/>
      </c>
      <c r="B134" s="145"/>
      <c r="C134" s="54"/>
      <c r="D134" s="105" t="str">
        <f>IFERROR(VLOOKUP($C134,'参加選手登録表 (メール申込用)'!$B$4:$G$54,5,FALSE),"")</f>
        <v/>
      </c>
      <c r="E134" s="54"/>
      <c r="F134" s="105" t="str">
        <f>IFERROR(VLOOKUP($E134,'参加馬登録表 (メール申込用)'!$B$5:$N$55,2,FALSE),"")</f>
        <v/>
      </c>
      <c r="G134" s="106" t="str">
        <f>IF(C134=0,"",IFERROR(IF('団体情報・合計（メール申込用）'!$C$3="","",'団体情報・合計（メール申込用）'!$C$3),""))</f>
        <v/>
      </c>
      <c r="H134" s="55"/>
      <c r="I134" s="107" t="str">
        <f>IF(H134="OP",IFERROR(VLOOKUP(A134,'基本情報（メール申込用）'!$B$7:$D$46,3,FALSE),""),IFERROR(VLOOKUP(A134,'基本情報（メール申込用）'!$B$7:$D$46,2,FALSE),""))</f>
        <v/>
      </c>
    </row>
    <row r="135" spans="1:9" ht="24" customHeight="1" x14ac:dyDescent="0.25">
      <c r="A135" s="149" t="str">
        <f>IFERROR(VLOOKUP(B135,'基本情報（メール申込用）'!$A$7:$B$46,2,FALSE),"")</f>
        <v/>
      </c>
      <c r="B135" s="146"/>
      <c r="C135" s="146"/>
      <c r="D135" s="150" t="str">
        <f>IFERROR(VLOOKUP($C135,'参加選手登録表 (メール申込用)'!$B$4:$G$54,5,FALSE),"")</f>
        <v/>
      </c>
      <c r="E135" s="146"/>
      <c r="F135" s="150" t="str">
        <f>IFERROR(VLOOKUP($E135,'参加馬登録表 (メール申込用)'!$B$5:$N$55,2,FALSE),"")</f>
        <v/>
      </c>
      <c r="G135" s="151" t="str">
        <f>IF(C135=0,"",IFERROR(IF('団体情報・合計（メール申込用）'!$C$3="","",'団体情報・合計（メール申込用）'!$C$3),""))</f>
        <v/>
      </c>
      <c r="H135" s="10"/>
      <c r="I135" s="152" t="str">
        <f>IF(H135="OP",IFERROR(VLOOKUP(A135,'基本情報（メール申込用）'!$B$7:$D$46,3,FALSE),""),IFERROR(VLOOKUP(A135,'基本情報（メール申込用）'!$B$7:$D$46,2,FALSE),""))</f>
        <v/>
      </c>
    </row>
    <row r="136" spans="1:9" ht="24" customHeight="1" x14ac:dyDescent="0.25">
      <c r="A136" s="153" t="str">
        <f>IFERROR(VLOOKUP(B136,'基本情報（メール申込用）'!$A$7:$B$46,2,FALSE),"")</f>
        <v/>
      </c>
      <c r="B136" s="144"/>
      <c r="C136" s="144"/>
      <c r="D136" s="154" t="str">
        <f>IFERROR(VLOOKUP($C136,'参加選手登録表 (メール申込用)'!$B$4:$G$54,5,FALSE),"")</f>
        <v/>
      </c>
      <c r="E136" s="144"/>
      <c r="F136" s="154" t="str">
        <f>IFERROR(VLOOKUP($E136,'参加馬登録表 (メール申込用)'!$B$5:$N$55,2,FALSE),"")</f>
        <v/>
      </c>
      <c r="G136" s="155" t="str">
        <f>IF(C136=0,"",IFERROR(IF('団体情報・合計（メール申込用）'!$C$3="","",'団体情報・合計（メール申込用）'!$C$3),""))</f>
        <v/>
      </c>
      <c r="H136" s="9"/>
      <c r="I136" s="156" t="str">
        <f>IF(H136="OP",IFERROR(VLOOKUP(A136,'基本情報（メール申込用）'!$B$7:$D$46,3,FALSE),""),IFERROR(VLOOKUP(A136,'基本情報（メール申込用）'!$B$7:$D$46,2,FALSE),""))</f>
        <v/>
      </c>
    </row>
    <row r="137" spans="1:9" ht="24" customHeight="1" x14ac:dyDescent="0.25">
      <c r="A137" s="153" t="str">
        <f>IFERROR(VLOOKUP(B137,'基本情報（メール申込用）'!$A$7:$B$46,2,FALSE),"")</f>
        <v/>
      </c>
      <c r="B137" s="144"/>
      <c r="C137" s="144"/>
      <c r="D137" s="154" t="str">
        <f>IFERROR(VLOOKUP($C137,'参加選手登録表 (メール申込用)'!$B$4:$G$54,5,FALSE),"")</f>
        <v/>
      </c>
      <c r="E137" s="144"/>
      <c r="F137" s="154" t="str">
        <f>IFERROR(VLOOKUP($E137,'参加馬登録表 (メール申込用)'!$B$5:$N$55,2,FALSE),"")</f>
        <v/>
      </c>
      <c r="G137" s="155" t="str">
        <f>IF(C137=0,"",IFERROR(IF('団体情報・合計（メール申込用）'!$C$3="","",'団体情報・合計（メール申込用）'!$C$3),""))</f>
        <v/>
      </c>
      <c r="H137" s="9"/>
      <c r="I137" s="156" t="str">
        <f>IF(H137="OP",IFERROR(VLOOKUP(A137,'基本情報（メール申込用）'!$B$7:$D$46,3,FALSE),""),IFERROR(VLOOKUP(A137,'基本情報（メール申込用）'!$B$7:$D$46,2,FALSE),""))</f>
        <v/>
      </c>
    </row>
    <row r="138" spans="1:9" ht="24" customHeight="1" x14ac:dyDescent="0.25">
      <c r="A138" s="153" t="str">
        <f>IFERROR(VLOOKUP(B138,'基本情報（メール申込用）'!$A$7:$B$46,2,FALSE),"")</f>
        <v/>
      </c>
      <c r="B138" s="144"/>
      <c r="C138" s="144"/>
      <c r="D138" s="154" t="str">
        <f>IFERROR(VLOOKUP($C138,'参加選手登録表 (メール申込用)'!$B$4:$G$54,5,FALSE),"")</f>
        <v/>
      </c>
      <c r="E138" s="144"/>
      <c r="F138" s="154" t="str">
        <f>IFERROR(VLOOKUP($E138,'参加馬登録表 (メール申込用)'!$B$5:$N$55,2,FALSE),"")</f>
        <v/>
      </c>
      <c r="G138" s="155" t="str">
        <f>IF(C138=0,"",IFERROR(IF('団体情報・合計（メール申込用）'!$C$3="","",'団体情報・合計（メール申込用）'!$C$3),""))</f>
        <v/>
      </c>
      <c r="H138" s="9"/>
      <c r="I138" s="156" t="str">
        <f>IF(H138="OP",IFERROR(VLOOKUP(A138,'基本情報（メール申込用）'!$B$7:$D$46,3,FALSE),""),IFERROR(VLOOKUP(A138,'基本情報（メール申込用）'!$B$7:$D$46,2,FALSE),""))</f>
        <v/>
      </c>
    </row>
    <row r="139" spans="1:9" ht="24" customHeight="1" x14ac:dyDescent="0.25">
      <c r="A139" s="153" t="str">
        <f>IFERROR(VLOOKUP(B139,'基本情報（メール申込用）'!$A$7:$B$46,2,FALSE),"")</f>
        <v/>
      </c>
      <c r="B139" s="144"/>
      <c r="C139" s="144"/>
      <c r="D139" s="154" t="str">
        <f>IFERROR(VLOOKUP($C139,'参加選手登録表 (メール申込用)'!$B$4:$G$54,5,FALSE),"")</f>
        <v/>
      </c>
      <c r="E139" s="144"/>
      <c r="F139" s="154" t="str">
        <f>IFERROR(VLOOKUP($E139,'参加馬登録表 (メール申込用)'!$B$5:$N$55,2,FALSE),"")</f>
        <v/>
      </c>
      <c r="G139" s="155" t="str">
        <f>IF(C139=0,"",IFERROR(IF('団体情報・合計（メール申込用）'!$C$3="","",'団体情報・合計（メール申込用）'!$C$3),""))</f>
        <v/>
      </c>
      <c r="H139" s="9"/>
      <c r="I139" s="156" t="str">
        <f>IF(H139="OP",IFERROR(VLOOKUP(A139,'基本情報（メール申込用）'!$B$7:$D$46,3,FALSE),""),IFERROR(VLOOKUP(A139,'基本情報（メール申込用）'!$B$7:$D$46,2,FALSE),""))</f>
        <v/>
      </c>
    </row>
    <row r="140" spans="1:9" ht="24" customHeight="1" x14ac:dyDescent="0.25">
      <c r="A140" s="153" t="str">
        <f>IFERROR(VLOOKUP(B140,'基本情報（メール申込用）'!$A$7:$B$46,2,FALSE),"")</f>
        <v/>
      </c>
      <c r="B140" s="144"/>
      <c r="C140" s="144"/>
      <c r="D140" s="154" t="str">
        <f>IFERROR(VLOOKUP($C140,'参加選手登録表 (メール申込用)'!$B$4:$G$54,5,FALSE),"")</f>
        <v/>
      </c>
      <c r="E140" s="144"/>
      <c r="F140" s="154" t="str">
        <f>IFERROR(VLOOKUP($E140,'参加馬登録表 (メール申込用)'!$B$5:$N$55,2,FALSE),"")</f>
        <v/>
      </c>
      <c r="G140" s="155" t="str">
        <f>IF(C140=0,"",IFERROR(IF('団体情報・合計（メール申込用）'!$C$3="","",'団体情報・合計（メール申込用）'!$C$3),""))</f>
        <v/>
      </c>
      <c r="H140" s="9"/>
      <c r="I140" s="156" t="str">
        <f>IF(H140="OP",IFERROR(VLOOKUP(A140,'基本情報（メール申込用）'!$B$7:$D$46,3,FALSE),""),IFERROR(VLOOKUP(A140,'基本情報（メール申込用）'!$B$7:$D$46,2,FALSE),""))</f>
        <v/>
      </c>
    </row>
    <row r="141" spans="1:9" ht="24" customHeight="1" x14ac:dyDescent="0.25">
      <c r="A141" s="153" t="str">
        <f>IFERROR(VLOOKUP(B141,'基本情報（メール申込用）'!$A$7:$B$46,2,FALSE),"")</f>
        <v/>
      </c>
      <c r="B141" s="144"/>
      <c r="C141" s="144"/>
      <c r="D141" s="154" t="str">
        <f>IFERROR(VLOOKUP($C141,'参加選手登録表 (メール申込用)'!$B$4:$G$54,5,FALSE),"")</f>
        <v/>
      </c>
      <c r="E141" s="144"/>
      <c r="F141" s="154" t="str">
        <f>IFERROR(VLOOKUP($E141,'参加馬登録表 (メール申込用)'!$B$5:$N$55,2,FALSE),"")</f>
        <v/>
      </c>
      <c r="G141" s="155" t="str">
        <f>IF(C141=0,"",IFERROR(IF('団体情報・合計（メール申込用）'!$C$3="","",'団体情報・合計（メール申込用）'!$C$3),""))</f>
        <v/>
      </c>
      <c r="H141" s="9"/>
      <c r="I141" s="156" t="str">
        <f>IF(H141="OP",IFERROR(VLOOKUP(A141,'基本情報（メール申込用）'!$B$7:$D$46,3,FALSE),""),IFERROR(VLOOKUP(A141,'基本情報（メール申込用）'!$B$7:$D$46,2,FALSE),""))</f>
        <v/>
      </c>
    </row>
    <row r="142" spans="1:9" ht="24" customHeight="1" x14ac:dyDescent="0.25">
      <c r="A142" s="153" t="str">
        <f>IFERROR(VLOOKUP(B142,'基本情報（メール申込用）'!$A$7:$B$46,2,FALSE),"")</f>
        <v/>
      </c>
      <c r="B142" s="144"/>
      <c r="C142" s="144"/>
      <c r="D142" s="154" t="str">
        <f>IFERROR(VLOOKUP($C142,'参加選手登録表 (メール申込用)'!$B$4:$G$54,5,FALSE),"")</f>
        <v/>
      </c>
      <c r="E142" s="144"/>
      <c r="F142" s="154" t="str">
        <f>IFERROR(VLOOKUP($E142,'参加馬登録表 (メール申込用)'!$B$5:$N$55,2,FALSE),"")</f>
        <v/>
      </c>
      <c r="G142" s="155" t="str">
        <f>IF(C142=0,"",IFERROR(IF('団体情報・合計（メール申込用）'!$C$3="","",'団体情報・合計（メール申込用）'!$C$3),""))</f>
        <v/>
      </c>
      <c r="H142" s="9"/>
      <c r="I142" s="156" t="str">
        <f>IF(H142="OP",IFERROR(VLOOKUP(A142,'基本情報（メール申込用）'!$B$7:$D$46,3,FALSE),""),IFERROR(VLOOKUP(A142,'基本情報（メール申込用）'!$B$7:$D$46,2,FALSE),""))</f>
        <v/>
      </c>
    </row>
    <row r="143" spans="1:9" ht="24" customHeight="1" x14ac:dyDescent="0.25">
      <c r="A143" s="153" t="str">
        <f>IFERROR(VLOOKUP(B143,'基本情報（メール申込用）'!$A$7:$B$46,2,FALSE),"")</f>
        <v/>
      </c>
      <c r="B143" s="144"/>
      <c r="C143" s="144"/>
      <c r="D143" s="154" t="str">
        <f>IFERROR(VLOOKUP($C143,'参加選手登録表 (メール申込用)'!$B$4:$G$54,5,FALSE),"")</f>
        <v/>
      </c>
      <c r="E143" s="144"/>
      <c r="F143" s="154" t="str">
        <f>IFERROR(VLOOKUP($E143,'参加馬登録表 (メール申込用)'!$B$5:$N$55,2,FALSE),"")</f>
        <v/>
      </c>
      <c r="G143" s="155" t="str">
        <f>IF(C143=0,"",IFERROR(IF('団体情報・合計（メール申込用）'!$C$3="","",'団体情報・合計（メール申込用）'!$C$3),""))</f>
        <v/>
      </c>
      <c r="H143" s="9"/>
      <c r="I143" s="156" t="str">
        <f>IF(H143="OP",IFERROR(VLOOKUP(A143,'基本情報（メール申込用）'!$B$7:$D$46,3,FALSE),""),IFERROR(VLOOKUP(A143,'基本情報（メール申込用）'!$B$7:$D$46,2,FALSE),""))</f>
        <v/>
      </c>
    </row>
    <row r="144" spans="1:9" ht="24" customHeight="1" thickBot="1" x14ac:dyDescent="0.3">
      <c r="A144" s="157" t="str">
        <f>IFERROR(VLOOKUP(B144,'基本情報（メール申込用）'!$A$7:$B$46,2,FALSE),"")</f>
        <v/>
      </c>
      <c r="B144" s="147"/>
      <c r="C144" s="147"/>
      <c r="D144" s="158" t="str">
        <f>IFERROR(VLOOKUP($C144,'参加選手登録表 (メール申込用)'!$B$4:$G$54,5,FALSE),"")</f>
        <v/>
      </c>
      <c r="E144" s="147"/>
      <c r="F144" s="158" t="str">
        <f>IFERROR(VLOOKUP($E144,'参加馬登録表 (メール申込用)'!$B$5:$N$55,2,FALSE),"")</f>
        <v/>
      </c>
      <c r="G144" s="159" t="str">
        <f>IF(C144=0,"",IFERROR(IF('団体情報・合計（メール申込用）'!$C$3="","",'団体情報・合計（メール申込用）'!$C$3),""))</f>
        <v/>
      </c>
      <c r="H144" s="58"/>
      <c r="I144" s="160" t="str">
        <f>IF(H144="OP",IFERROR(VLOOKUP(A144,'基本情報（メール申込用）'!$B$7:$D$46,3,FALSE),""),IFERROR(VLOOKUP(A144,'基本情報（メール申込用）'!$B$7:$D$46,2,FALSE),""))</f>
        <v/>
      </c>
    </row>
    <row r="145" spans="1:9" ht="24" customHeight="1" x14ac:dyDescent="0.25">
      <c r="A145" s="161" t="str">
        <f>IFERROR(VLOOKUP(B145,'基本情報（メール申込用）'!$A$7:$B$46,2,FALSE),"")</f>
        <v/>
      </c>
      <c r="B145" s="148"/>
      <c r="C145" s="148"/>
      <c r="D145" s="162" t="str">
        <f>IFERROR(VLOOKUP($C145,'参加選手登録表 (メール申込用)'!$B$4:$G$54,5,FALSE),"")</f>
        <v/>
      </c>
      <c r="E145" s="148"/>
      <c r="F145" s="162" t="str">
        <f>IFERROR(VLOOKUP($E145,'参加馬登録表 (メール申込用)'!$B$5:$N$55,2,FALSE),"")</f>
        <v/>
      </c>
      <c r="G145" s="163" t="str">
        <f>IF(C145=0,"",IFERROR(IF('団体情報・合計（メール申込用）'!$C$3="","",'団体情報・合計（メール申込用）'!$C$3),""))</f>
        <v/>
      </c>
      <c r="H145" s="7"/>
      <c r="I145" s="164" t="str">
        <f>IF(H145="OP",IFERROR(VLOOKUP(A145,'基本情報（メール申込用）'!$B$7:$D$46,3,FALSE),""),IFERROR(VLOOKUP(A145,'基本情報（メール申込用）'!$B$7:$D$46,2,FALSE),""))</f>
        <v/>
      </c>
    </row>
    <row r="146" spans="1:9" ht="24" customHeight="1" x14ac:dyDescent="0.25">
      <c r="A146" s="153" t="str">
        <f>IFERROR(VLOOKUP(B146,'基本情報（メール申込用）'!$A$7:$B$46,2,FALSE),"")</f>
        <v/>
      </c>
      <c r="B146" s="144"/>
      <c r="C146" s="144"/>
      <c r="D146" s="154" t="str">
        <f>IFERROR(VLOOKUP($C146,'参加選手登録表 (メール申込用)'!$B$4:$G$54,5,FALSE),"")</f>
        <v/>
      </c>
      <c r="E146" s="144"/>
      <c r="F146" s="154" t="str">
        <f>IFERROR(VLOOKUP($E146,'参加馬登録表 (メール申込用)'!$B$5:$N$55,2,FALSE),"")</f>
        <v/>
      </c>
      <c r="G146" s="155" t="str">
        <f>IF(C146=0,"",IFERROR(IF('団体情報・合計（メール申込用）'!$C$3="","",'団体情報・合計（メール申込用）'!$C$3),""))</f>
        <v/>
      </c>
      <c r="H146" s="9"/>
      <c r="I146" s="156" t="str">
        <f>IF(H146="OP",IFERROR(VLOOKUP(A146,'基本情報（メール申込用）'!$B$7:$D$46,3,FALSE),""),IFERROR(VLOOKUP(A146,'基本情報（メール申込用）'!$B$7:$D$46,2,FALSE),""))</f>
        <v/>
      </c>
    </row>
    <row r="147" spans="1:9" ht="24" customHeight="1" x14ac:dyDescent="0.25">
      <c r="A147" s="153" t="str">
        <f>IFERROR(VLOOKUP(B147,'基本情報（メール申込用）'!$A$7:$B$46,2,FALSE),"")</f>
        <v/>
      </c>
      <c r="B147" s="144"/>
      <c r="C147" s="144"/>
      <c r="D147" s="154" t="str">
        <f>IFERROR(VLOOKUP($C147,'参加選手登録表 (メール申込用)'!$B$4:$G$54,5,FALSE),"")</f>
        <v/>
      </c>
      <c r="E147" s="144"/>
      <c r="F147" s="154" t="str">
        <f>IFERROR(VLOOKUP($E147,'参加馬登録表 (メール申込用)'!$B$5:$N$55,2,FALSE),"")</f>
        <v/>
      </c>
      <c r="G147" s="155" t="str">
        <f>IF(C147=0,"",IFERROR(IF('団体情報・合計（メール申込用）'!$C$3="","",'団体情報・合計（メール申込用）'!$C$3),""))</f>
        <v/>
      </c>
      <c r="H147" s="9"/>
      <c r="I147" s="156" t="str">
        <f>IF(H147="OP",IFERROR(VLOOKUP(A147,'基本情報（メール申込用）'!$B$7:$D$46,3,FALSE),""),IFERROR(VLOOKUP(A147,'基本情報（メール申込用）'!$B$7:$D$46,2,FALSE),""))</f>
        <v/>
      </c>
    </row>
    <row r="148" spans="1:9" ht="24" customHeight="1" x14ac:dyDescent="0.25">
      <c r="A148" s="153" t="str">
        <f>IFERROR(VLOOKUP(B148,'基本情報（メール申込用）'!$A$7:$B$46,2,FALSE),"")</f>
        <v/>
      </c>
      <c r="B148" s="144"/>
      <c r="C148" s="144"/>
      <c r="D148" s="154" t="str">
        <f>IFERROR(VLOOKUP($C148,'参加選手登録表 (メール申込用)'!$B$4:$G$54,5,FALSE),"")</f>
        <v/>
      </c>
      <c r="E148" s="144"/>
      <c r="F148" s="154" t="str">
        <f>IFERROR(VLOOKUP($E148,'参加馬登録表 (メール申込用)'!$B$5:$N$55,2,FALSE),"")</f>
        <v/>
      </c>
      <c r="G148" s="155" t="str">
        <f>IF(C148=0,"",IFERROR(IF('団体情報・合計（メール申込用）'!$C$3="","",'団体情報・合計（メール申込用）'!$C$3),""))</f>
        <v/>
      </c>
      <c r="H148" s="9"/>
      <c r="I148" s="156" t="str">
        <f>IF(H148="OP",IFERROR(VLOOKUP(A148,'基本情報（メール申込用）'!$B$7:$D$46,3,FALSE),""),IFERROR(VLOOKUP(A148,'基本情報（メール申込用）'!$B$7:$D$46,2,FALSE),""))</f>
        <v/>
      </c>
    </row>
    <row r="149" spans="1:9" ht="24" customHeight="1" x14ac:dyDescent="0.25">
      <c r="A149" s="153" t="str">
        <f>IFERROR(VLOOKUP(B149,'基本情報（メール申込用）'!$A$7:$B$46,2,FALSE),"")</f>
        <v/>
      </c>
      <c r="B149" s="144"/>
      <c r="C149" s="144"/>
      <c r="D149" s="154" t="str">
        <f>IFERROR(VLOOKUP($C149,'参加選手登録表 (メール申込用)'!$B$4:$G$54,5,FALSE),"")</f>
        <v/>
      </c>
      <c r="E149" s="144"/>
      <c r="F149" s="154" t="str">
        <f>IFERROR(VLOOKUP($E149,'参加馬登録表 (メール申込用)'!$B$5:$N$55,2,FALSE),"")</f>
        <v/>
      </c>
      <c r="G149" s="155" t="str">
        <f>IF(C149=0,"",IFERROR(IF('団体情報・合計（メール申込用）'!$C$3="","",'団体情報・合計（メール申込用）'!$C$3),""))</f>
        <v/>
      </c>
      <c r="H149" s="9"/>
      <c r="I149" s="156" t="str">
        <f>IF(H149="OP",IFERROR(VLOOKUP(A149,'基本情報（メール申込用）'!$B$7:$D$46,3,FALSE),""),IFERROR(VLOOKUP(A149,'基本情報（メール申込用）'!$B$7:$D$46,2,FALSE),""))</f>
        <v/>
      </c>
    </row>
    <row r="150" spans="1:9" ht="24" customHeight="1" x14ac:dyDescent="0.25">
      <c r="A150" s="153" t="str">
        <f>IFERROR(VLOOKUP(B150,'基本情報（メール申込用）'!$A$7:$B$46,2,FALSE),"")</f>
        <v/>
      </c>
      <c r="B150" s="144"/>
      <c r="C150" s="144"/>
      <c r="D150" s="154" t="str">
        <f>IFERROR(VLOOKUP($C150,'参加選手登録表 (メール申込用)'!$B$4:$G$54,5,FALSE),"")</f>
        <v/>
      </c>
      <c r="E150" s="144"/>
      <c r="F150" s="154" t="str">
        <f>IFERROR(VLOOKUP($E150,'参加馬登録表 (メール申込用)'!$B$5:$N$55,2,FALSE),"")</f>
        <v/>
      </c>
      <c r="G150" s="155" t="str">
        <f>IF(C150=0,"",IFERROR(IF('団体情報・合計（メール申込用）'!$C$3="","",'団体情報・合計（メール申込用）'!$C$3),""))</f>
        <v/>
      </c>
      <c r="H150" s="9"/>
      <c r="I150" s="156" t="str">
        <f>IF(H150="OP",IFERROR(VLOOKUP(A150,'基本情報（メール申込用）'!$B$7:$D$46,3,FALSE),""),IFERROR(VLOOKUP(A150,'基本情報（メール申込用）'!$B$7:$D$46,2,FALSE),""))</f>
        <v/>
      </c>
    </row>
    <row r="151" spans="1:9" ht="24" customHeight="1" x14ac:dyDescent="0.25">
      <c r="A151" s="153" t="str">
        <f>IFERROR(VLOOKUP(B151,'基本情報（メール申込用）'!$A$7:$B$46,2,FALSE),"")</f>
        <v/>
      </c>
      <c r="B151" s="144"/>
      <c r="C151" s="144"/>
      <c r="D151" s="154" t="str">
        <f>IFERROR(VLOOKUP($C151,'参加選手登録表 (メール申込用)'!$B$4:$G$54,5,FALSE),"")</f>
        <v/>
      </c>
      <c r="E151" s="144"/>
      <c r="F151" s="154" t="str">
        <f>IFERROR(VLOOKUP($E151,'参加馬登録表 (メール申込用)'!$B$5:$N$55,2,FALSE),"")</f>
        <v/>
      </c>
      <c r="G151" s="155" t="str">
        <f>IF(C151=0,"",IFERROR(IF('団体情報・合計（メール申込用）'!$C$3="","",'団体情報・合計（メール申込用）'!$C$3),""))</f>
        <v/>
      </c>
      <c r="H151" s="9"/>
      <c r="I151" s="156" t="str">
        <f>IF(H151="OP",IFERROR(VLOOKUP(A151,'基本情報（メール申込用）'!$B$7:$D$46,3,FALSE),""),IFERROR(VLOOKUP(A151,'基本情報（メール申込用）'!$B$7:$D$46,2,FALSE),""))</f>
        <v/>
      </c>
    </row>
    <row r="152" spans="1:9" ht="24" customHeight="1" x14ac:dyDescent="0.25">
      <c r="A152" s="153" t="str">
        <f>IFERROR(VLOOKUP(B152,'基本情報（メール申込用）'!$A$7:$B$46,2,FALSE),"")</f>
        <v/>
      </c>
      <c r="B152" s="144"/>
      <c r="C152" s="144"/>
      <c r="D152" s="154" t="str">
        <f>IFERROR(VLOOKUP($C152,'参加選手登録表 (メール申込用)'!$B$4:$G$54,5,FALSE),"")</f>
        <v/>
      </c>
      <c r="E152" s="144"/>
      <c r="F152" s="154" t="str">
        <f>IFERROR(VLOOKUP($E152,'参加馬登録表 (メール申込用)'!$B$5:$N$55,2,FALSE),"")</f>
        <v/>
      </c>
      <c r="G152" s="155" t="str">
        <f>IF(C152=0,"",IFERROR(IF('団体情報・合計（メール申込用）'!$C$3="","",'団体情報・合計（メール申込用）'!$C$3),""))</f>
        <v/>
      </c>
      <c r="H152" s="9"/>
      <c r="I152" s="156" t="str">
        <f>IF(H152="OP",IFERROR(VLOOKUP(A152,'基本情報（メール申込用）'!$B$7:$D$46,3,FALSE),""),IFERROR(VLOOKUP(A152,'基本情報（メール申込用）'!$B$7:$D$46,2,FALSE),""))</f>
        <v/>
      </c>
    </row>
    <row r="153" spans="1:9" ht="24" customHeight="1" x14ac:dyDescent="0.25">
      <c r="A153" s="153" t="str">
        <f>IFERROR(VLOOKUP(B153,'基本情報（メール申込用）'!$A$7:$B$46,2,FALSE),"")</f>
        <v/>
      </c>
      <c r="B153" s="144"/>
      <c r="C153" s="144"/>
      <c r="D153" s="154" t="str">
        <f>IFERROR(VLOOKUP($C153,'参加選手登録表 (メール申込用)'!$B$4:$G$54,5,FALSE),"")</f>
        <v/>
      </c>
      <c r="E153" s="144"/>
      <c r="F153" s="154" t="str">
        <f>IFERROR(VLOOKUP($E153,'参加馬登録表 (メール申込用)'!$B$5:$N$55,2,FALSE),"")</f>
        <v/>
      </c>
      <c r="G153" s="155" t="str">
        <f>IF(C153=0,"",IFERROR(IF('団体情報・合計（メール申込用）'!$C$3="","",'団体情報・合計（メール申込用）'!$C$3),""))</f>
        <v/>
      </c>
      <c r="H153" s="9"/>
      <c r="I153" s="156" t="str">
        <f>IF(H153="OP",IFERROR(VLOOKUP(A153,'基本情報（メール申込用）'!$B$7:$D$46,3,FALSE),""),IFERROR(VLOOKUP(A153,'基本情報（メール申込用）'!$B$7:$D$46,2,FALSE),""))</f>
        <v/>
      </c>
    </row>
    <row r="154" spans="1:9" ht="24" customHeight="1" thickBot="1" x14ac:dyDescent="0.3">
      <c r="A154" s="165" t="str">
        <f>IFERROR(VLOOKUP(B154,'基本情報（メール申込用）'!$A$7:$B$46,2,FALSE),"")</f>
        <v/>
      </c>
      <c r="B154" s="145"/>
      <c r="C154" s="145"/>
      <c r="D154" s="166" t="str">
        <f>IFERROR(VLOOKUP($C154,'参加選手登録表 (メール申込用)'!$B$4:$G$54,5,FALSE),"")</f>
        <v/>
      </c>
      <c r="E154" s="145"/>
      <c r="F154" s="166" t="str">
        <f>IFERROR(VLOOKUP($E154,'参加馬登録表 (メール申込用)'!$B$5:$N$55,2,FALSE),"")</f>
        <v/>
      </c>
      <c r="G154" s="167" t="str">
        <f>IF(C154=0,"",IFERROR(IF('団体情報・合計（メール申込用）'!$C$3="","",'団体情報・合計（メール申込用）'!$C$3),""))</f>
        <v/>
      </c>
      <c r="H154" s="13"/>
      <c r="I154" s="168" t="str">
        <f>IF(H154="OP",IFERROR(VLOOKUP(A154,'基本情報（メール申込用）'!$B$7:$D$46,3,FALSE),""),IFERROR(VLOOKUP(A154,'基本情報（メール申込用）'!$B$7:$D$46,2,FALSE),""))</f>
        <v/>
      </c>
    </row>
    <row r="155" spans="1:9" ht="18" customHeight="1" x14ac:dyDescent="0.25">
      <c r="E155" s="4"/>
    </row>
  </sheetData>
  <sheetProtection algorithmName="SHA-512" hashValue="vokBr/zyf+mvM58rH8CcyJpAjujjej2cW0TgYftkqawi3x6hBrJOACp27F+DL2wlWEWY+zvFp+UmGNdn/NA3oQ==" saltValue="dXa/HY9OFUqPiL+c35M0TQ==" spinCount="100000" sheet="1" selectLockedCells="1"/>
  <mergeCells count="4">
    <mergeCell ref="A1:E1"/>
    <mergeCell ref="K1:P1"/>
    <mergeCell ref="H1:I1"/>
    <mergeCell ref="K3:U3"/>
  </mergeCells>
  <phoneticPr fontId="8"/>
  <dataValidations count="2">
    <dataValidation type="list" allowBlank="1" showInputMessage="1" showErrorMessage="1" sqref="H4:H154" xr:uid="{00000000-0002-0000-0200-000000000000}">
      <formula1>"OP"</formula1>
    </dataValidation>
    <dataValidation type="list" allowBlank="1" showInputMessage="1" showErrorMessage="1" sqref="B4" xr:uid="{AB8AE390-09F1-4C65-B00C-778B08EDDD9A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4756813-8759-4AF1-A6EC-22CF5CB49CD8}">
          <x14:formula1>
            <xm:f>OFFSET('参加選手登録表 (メール申込用)'!$B$4:$B$54,,,COUNTA('参加選手登録表 (メール申込用)'!$B$4:$B$54))</xm:f>
          </x14:formula1>
          <xm:sqref>C4</xm:sqref>
        </x14:dataValidation>
        <x14:dataValidation type="list" allowBlank="1" showInputMessage="1" showErrorMessage="1" xr:uid="{E8277E9E-6D4A-4AA8-807F-5044C42E663E}">
          <x14:formula1>
            <xm:f>'参加馬登録表 (メール申込用)'!$B$5:$B$55</xm:f>
          </x14:formula1>
          <xm:sqref>E4</xm:sqref>
        </x14:dataValidation>
        <x14:dataValidation type="list" allowBlank="1" showInputMessage="1" showErrorMessage="1" xr:uid="{408568CD-D066-41E8-8FD5-FD56563C8680}">
          <x14:formula1>
            <xm:f>OFFSET('参加馬登録表 (メール申込用)'!$B$6:$B$55,,,COUNTA('参加馬登録表 (メール申込用)'!$B$6:$B$55))</xm:f>
          </x14:formula1>
          <xm:sqref>E5:E154</xm:sqref>
        </x14:dataValidation>
        <x14:dataValidation type="list" allowBlank="1" showInputMessage="1" showErrorMessage="1" xr:uid="{52ECC8E8-767A-41DE-BD0F-1DD8CB941A95}">
          <x14:formula1>
            <xm:f>OFFSET('参加選手登録表 (メール申込用)'!$B$5:$B$54,,,COUNTA('参加選手登録表 (メール申込用)'!$B$5:$B$54))</xm:f>
          </x14:formula1>
          <xm:sqref>C5:C154</xm:sqref>
        </x14:dataValidation>
        <x14:dataValidation type="list" allowBlank="1" showInputMessage="1" showErrorMessage="1" xr:uid="{C942339A-7934-462B-B7AA-C61880DDCA24}">
          <x14:formula1>
            <xm:f>OFFSET('基本情報（メール申込用）'!$A$7:$A$46,,,COUNTA('基本情報（メール申込用）'!$A$7:$A$46))</xm:f>
          </x14:formula1>
          <xm:sqref>B5:B154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要項</vt:lpstr>
      <vt:lpstr>参加人馬登録表（印刷用）</vt:lpstr>
      <vt:lpstr>エントリー表（印刷用_横)</vt:lpstr>
      <vt:lpstr>基本情報（メール申込用）</vt:lpstr>
      <vt:lpstr>エントリー表（印刷用_横) (2)</vt:lpstr>
      <vt:lpstr>団体情報・合計（印刷用_横）</vt:lpstr>
      <vt:lpstr>参加選手登録表 (メール申込用)</vt:lpstr>
      <vt:lpstr>参加馬登録表 (メール申込用)</vt:lpstr>
      <vt:lpstr>エントリー表（メール申込用）</vt:lpstr>
      <vt:lpstr>団体情報・合計（メール申込用）</vt:lpstr>
      <vt:lpstr>参加人馬登録表（メール申込_印刷用）</vt:lpstr>
      <vt:lpstr>'エントリー表（メール申込用）'!Print_Area</vt:lpstr>
      <vt:lpstr>'参加人馬登録表（メール申込_印刷用）'!Print_Area</vt:lpstr>
      <vt:lpstr>'参加人馬登録表（印刷用）'!Print_Area</vt:lpstr>
      <vt:lpstr>'参加選手登録表 (メール申込用)'!Print_Area</vt:lpstr>
      <vt:lpstr>'参加馬登録表 (メール申込用)'!Print_Area</vt:lpstr>
      <vt:lpstr>'団体情報・合計（メール申込用）'!Print_Area</vt:lpstr>
      <vt:lpstr>'団体情報・合計（印刷用_横）'!Print_Area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那須トレーニングファーム</dc:creator>
  <cp:lastModifiedBy>那須トレーニングファーム</cp:lastModifiedBy>
  <cp:lastPrinted>2023-08-23T01:42:56Z</cp:lastPrinted>
  <dcterms:created xsi:type="dcterms:W3CDTF">2002-04-15T08:28:27Z</dcterms:created>
  <dcterms:modified xsi:type="dcterms:W3CDTF">2023-08-23T01:43:39Z</dcterms:modified>
</cp:coreProperties>
</file>